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Ế HOẠCH NĂM HỌC 2023-2024\HỌC KỲ 2\"/>
    </mc:Choice>
  </mc:AlternateContent>
  <xr:revisionPtr revIDLastSave="0" documentId="13_ncr:1_{585D8366-C6A7-4A5D-812D-9C923D4C8702}" xr6:coauthVersionLast="40" xr6:coauthVersionMax="40" xr10:uidLastSave="{00000000-0000-0000-0000-000000000000}"/>
  <bookViews>
    <workbookView xWindow="0" yWindow="0" windowWidth="20490" windowHeight="7545" xr2:uid="{DBA15F84-6104-4A30-B366-3A0C848E9575}"/>
  </bookViews>
  <sheets>
    <sheet name="V1-KP8.1" sheetId="1" r:id="rId1"/>
  </sheets>
  <externalReferences>
    <externalReference r:id="rId2"/>
    <externalReference r:id="rId3"/>
  </externalReferences>
  <definedNames>
    <definedName name="_xlnm._FilterDatabase" localSheetId="0" hidden="1">'V1-KP8.1'!$A$10:$AW$50</definedName>
    <definedName name="_MaHe" localSheetId="0">LEFT('V1-KP8.1'!$E1,FIND("-",'V1-KP8.1'!$E1,1)+2)</definedName>
    <definedName name="_MaHeK" localSheetId="0">IF('V1-KP8.1'!$V1="",'V1-KP8.1'!$D1&amp;"-"&amp;MID('V1-KP8.1'!$M1,3,2),IF('V1-KP8.1'!G1="",'V1-KP8.1'!$D1&amp;"-"&amp;VLOOKUP('V1-KP8.1'!$W1,[1]NOTE!$J$1:$L$36,3,0),'V1-KP8.1'!$D1&amp;"-"&amp;VLOOKUP('V1-KP8.1'!$W1,[1]NOTE!$J$1:$L$36,3,0)&amp;"-"&amp;'V1-KP8.1'!$K1))</definedName>
    <definedName name="_MaHP" localSheetId="0">IF('V1-KP8.1'!$V1="",MID('V1-KP8.1'!$Q1,FIND("(",'V1-KP8.1'!$Q1,1)+1,FIND(")",'V1-KP8.1'!$Q1,1)-FIND("(",'V1-KP8.1'!$Q1,1)-1),IFERROR(LEFT('V1-KP8.1'!$M1,FIND("-",'V1-KP8.1'!$M1,1)-1),LEFT('V1-KP8.1'!$M1,FIND("(",'V1-KP8.1'!$M1,1)-1)))</definedName>
    <definedName name="_Ngay" localSheetId="0">IF('V1-KP8.1'!XFD1="","",CHOOSE(WEEKDAY('V1-KP8.1'!XFD1),"(Cnhật)","(Thứ 2)","(Thứ 3)","(Thứ 4)","(Thứ 5)","(Thứ 6)","(Thứ 7)"))</definedName>
    <definedName name="_Tong_GV" localSheetId="0">IF('V1-KP8.1'!$C1="","",IF(OR('V1-KP8.1'!$J1="VĐ",'V1-KP8.1'!$J1="TH"),"",SUM('V1-KP8.1'!$R1:$AA1)))</definedName>
    <definedName name="L_cham" localSheetId="0">IF('V1-KP8.1'!$L1="","",IF(OR('V1-KP8.1'!$J1="VĐ",'V1-KP8.1'!$J1="TH"),'V1-KP8.1'!$L1,IF('V1-KP8.1'!$M1="(Thứ 6)",'V1-KP8.1'!$L1+3,'V1-KP8.1'!$L1+1)))</definedName>
    <definedName name="L_He" localSheetId="0">IF('V1-KP8.1'!$C1="","",RIGHT('V1-KP8.1'!$C1,LEN('V1-KP8.1'!$C1)-FIND("-",'V1-KP8.1'!$C1,1)))</definedName>
    <definedName name="L_Loc" localSheetId="0">IF('V1-KP8.1'!$C1="","",INDEX([1]HP!$A$1:$BI$2334,MATCH('V1-KP8.1'!$D1,[1]HP!$D$1:$D$2334,0),'V1-KP8.1'!A$2))</definedName>
    <definedName name="L_Loc">IF(#REF!="","",INDEX([1]HP!$A$1:$BI$2334,MATCH(#REF!,[1]HP!$D$1:$D$2334,0),#REF!))</definedName>
    <definedName name="L_Loc2" localSheetId="0">IF('V1-KP8.1'!$AJ1="",'V1-KP8.1'!L_Loc,'V1-KP8.1'!L_Loc&amp;" ("&amp;'V1-KP8.1'!$AJ1&amp;")")</definedName>
    <definedName name="L_luu1" localSheetId="0">IF('V1-KP8.1'!$D1="","",'V1-KP8.1'!$AN1048576+'V1-KP8.1'!$Q1)</definedName>
    <definedName name="L_luu2" localSheetId="0">IF('V1-KP8.1'!$D1="","",IF('V1-KP8.1'!$AO1048576+'V1-KP8.1'!$Q1&gt;'V1-KP8.1'!$AP$2,'V1-KP8.1'!$Q1,IF(AND('V1-KP8.1'!$AO1048576+'V1-KP8.1'!$Q1&lt;'V1-KP8.1'!$AP$3,'V1-KP8.1'!$AO1048576+'V1-KP8.1'!$Q1&gt;'V1-KP8.1'!$AP$2),'V1-KP8.1'!$Q1,'V1-KP8.1'!$AO1048576+'V1-KP8.1'!$Q1)))</definedName>
    <definedName name="L_Luu3" localSheetId="0">IF('V1-KP8.1'!$D1="","",IF(OR('V1-KP8.1'!$Q1='V1-KP8.1'!$AO1,'V1-KP8.1'!$AO1&lt;'V1-KP8.1'!$AO1048576),'V1-KP8.1'!$AP1048576+1,'V1-KP8.1'!$AP1048576))</definedName>
    <definedName name="L_MaHP" localSheetId="0">IF('V1-KP8.1'!$C1="","",LEFT('V1-KP8.1'!$D1,FIND("-",'V1-KP8.1'!$D1,1)-1))</definedName>
    <definedName name="L_Nop" localSheetId="0">IF('V1-KP8.1'!$L1="","",IF(OR('V1-KP8.1'!$J1="VĐ",'V1-KP8.1'!$J1="TH"),'V1-KP8.1'!$L1+2,'V1-KP8.1'!$L1+7))</definedName>
    <definedName name="L_SoSV" localSheetId="0">SUMIF([1]DATA!$E$7:$E$2056,'V1-KP8.1'!$C1,[1]DATA!$I$7:$I$2056)</definedName>
    <definedName name="L_SP" localSheetId="0">IF('V1-KP8.1'!$P1=0,0,IF(LEFT('V1-KP8.1'!$AG1,4)="Ghép",ROUNDUP('V1-KP8.1'!$O1/'V1-KP8.1'!$P1,0)-1+1/'V1-KP8.1'!$AH1,ROUNDUP('V1-KP8.1'!$O1/'V1-KP8.1'!$P1,0)))</definedName>
    <definedName name="L_SV_P" localSheetId="0">IF(OR('V1-KP8.1'!$J1="VĐ",'V1-KP8.1'!$J1="TH",'V1-KP8.1'!$J1="TN"),0,IF('V1-KP8.1'!$O1&lt;40,'V1-KP8.1'!$O1,IF(OR(MOD('V1-KP8.1'!$O1,'V1-KP8.1'!$P$2)&lt;'V1-KP8.1'!$P$3,'V1-KP8.1'!$AI1&lt;&gt;""),'V1-KP8.1'!$P$2+ROUNDUP(MOD('V1-KP8.1'!$O1,'V1-KP8.1'!$P$2)/ ROUNDDOWN(('V1-KP8.1'!$O1/'V1-KP8.1'!$P$2),0),0),'V1-KP8.1'!$P$2)))</definedName>
    <definedName name="L_TGca" localSheetId="0">IF('V1-KP8.1'!$C1="","",IF('V1-KP8.1'!$N1=1,"7:00",IF('V1-KP8.1'!$N1="SA","6:59",IF('V1-KP8.1'!$N1=2,"9:00",IF('V1-KP8.1'!$N1=3,"13:00",IF('V1-KP8.1'!$N1="CH","12:59",IF('V1-KP8.1'!$N1=4,"15:00",IF('V1-KP8.1'!$N1=5,"18:00","6:00"))))))))</definedName>
    <definedName name="L_time" localSheetId="0">IF('V1-KP8.1'!$C1="","",'V1-KP8.1'!$L1+'V1-KP8.1'!$B1)</definedName>
    <definedName name="L_tt" localSheetId="0">IF('V1-KP8.1'!$C1="","",'V1-KP8.1'!$E1048576+1)</definedName>
    <definedName name="L_ttN" localSheetId="0">'V1-KP8.1'!XFD1+1</definedName>
    <definedName name="L_thu" comment="Tra Thứ (2-&gt;CN) của tuần" localSheetId="0">IF('V1-KP8.1'!$L1="","",CHOOSE(WEEKDAY('V1-KP8.1'!$L1),"(Cnhật)","(Thứ 2)","(Thứ 3)","(Thứ 4)","(Thứ 5)","(Thứ 6)","(Thứ 7)"))</definedName>
    <definedName name="_xlnm.Print_Area" localSheetId="0">'V1-KP8.1'!$E$1:$AT$50</definedName>
    <definedName name="_xlnm.Print_Titles" localSheetId="0">'V1-KP8.1'!$8:$9</definedName>
    <definedName name="Z_05808737_80EB_4FA6_8639_1485AD133230_.wvu.Cols" localSheetId="0" hidden="1">'V1-KP8.1'!$AD:$AE</definedName>
    <definedName name="Z_05808737_80EB_4FA6_8639_1485AD133230_.wvu.FilterData" localSheetId="0" hidden="1">'V1-KP8.1'!$E$35:$AU$50</definedName>
    <definedName name="Z_05808737_80EB_4FA6_8639_1485AD133230_.wvu.PrintArea" localSheetId="0" hidden="1">'V1-KP8.1'!$E$5:$AG$50</definedName>
    <definedName name="Z_05808737_80EB_4FA6_8639_1485AD133230_.wvu.PrintTitles" localSheetId="0" hidden="1">'V1-KP8.1'!$8:$9</definedName>
    <definedName name="Z_0ACEB0B9_6341_4083_B5BB_CA0BB230DB7E_.wvu.FilterData" localSheetId="0" hidden="1">'V1-KP8.1'!$A$35:$AV$50</definedName>
    <definedName name="Z_11089AD8_464E_4133_A03D_675442B59B75_.wvu.FilterData" localSheetId="0" hidden="1">'V1-KP8.1'!$A$36:$AW$50</definedName>
    <definedName name="Z_11089AD8_464E_4133_A03D_675442B59B75_.wvu.PrintArea" localSheetId="0" hidden="1">'V1-KP8.1'!$E$5:$AG$50</definedName>
    <definedName name="Z_11089AD8_464E_4133_A03D_675442B59B75_.wvu.PrintTitles" localSheetId="0" hidden="1">'V1-KP8.1'!$8:$9</definedName>
    <definedName name="Z_2E87AE04_ED93_4B9C_A066_CC65BDA509E7_.wvu.FilterData" localSheetId="0" hidden="1">'V1-KP8.1'!$A$35:$AV$50</definedName>
    <definedName name="Z_3DD363B6_961D_4127_B542_95CA43678A87_.wvu.FilterData" localSheetId="0" hidden="1">'V1-KP8.1'!$E$35:$AU$50</definedName>
    <definedName name="Z_581E2D13_D36A_4CA5_A619_572BC36AB02D_.wvu.FilterData" localSheetId="0" hidden="1">'V1-KP8.1'!$A$35:$AV$50</definedName>
    <definedName name="Z_835C5FC9_D7FE_46FC_B1D8_18C88950772D_.wvu.FilterData" localSheetId="0" hidden="1">'V1-KP8.1'!$A$35:$AV$50</definedName>
    <definedName name="Z_865B218C_E394_480E_B856_2D119C9FD0EA_.wvu.FilterData" localSheetId="0" hidden="1">'V1-KP8.1'!$A$35:$AV$50</definedName>
    <definedName name="Z_D5F4AC7D_2651_4ABE_B235_A222F057578C_.wvu.FilterData" localSheetId="0" hidden="1">'V1-KP8.1'!$A$36:$AW$50</definedName>
    <definedName name="Z_D5F4AC7D_2651_4ABE_B235_A222F057578C_.wvu.PrintArea" localSheetId="0" hidden="1">'V1-KP8.1'!$E$5:$AG$50</definedName>
    <definedName name="Z_D5F4AC7D_2651_4ABE_B235_A222F057578C_.wvu.PrintTitles" localSheetId="0" hidden="1">'V1-KP8.1'!$8:$9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1" l="1"/>
  <c r="K43" i="1"/>
  <c r="M43" i="1"/>
  <c r="P43" i="1"/>
  <c r="Q43" i="1" s="1"/>
  <c r="AT48" i="1"/>
  <c r="AS48" i="1"/>
  <c r="AM48" i="1"/>
  <c r="AK48" i="1"/>
  <c r="AE48" i="1"/>
  <c r="P48" i="1"/>
  <c r="Q48" i="1" s="1"/>
  <c r="AL48" i="1" s="1"/>
  <c r="M48" i="1"/>
  <c r="AD48" i="1" s="1"/>
  <c r="K48" i="1"/>
  <c r="D48" i="1"/>
  <c r="AP48" i="1" s="1"/>
  <c r="B48" i="1"/>
  <c r="A48" i="1"/>
  <c r="AT47" i="1"/>
  <c r="AS47" i="1"/>
  <c r="AM47" i="1"/>
  <c r="AK47" i="1"/>
  <c r="AE47" i="1"/>
  <c r="P47" i="1"/>
  <c r="Q47" i="1" s="1"/>
  <c r="AL47" i="1" s="1"/>
  <c r="M47" i="1"/>
  <c r="AD47" i="1" s="1"/>
  <c r="D47" i="1"/>
  <c r="AP47" i="1" s="1"/>
  <c r="B47" i="1"/>
  <c r="A47" i="1"/>
  <c r="AO47" i="1" l="1"/>
  <c r="AN48" i="1"/>
  <c r="AN47" i="1"/>
  <c r="AO48" i="1"/>
  <c r="AT33" i="1"/>
  <c r="AS33" i="1"/>
  <c r="AM33" i="1"/>
  <c r="AK33" i="1"/>
  <c r="AE33" i="1"/>
  <c r="P33" i="1"/>
  <c r="Q33" i="1" s="1"/>
  <c r="AL33" i="1" s="1"/>
  <c r="M33" i="1"/>
  <c r="AD33" i="1" s="1"/>
  <c r="D33" i="1"/>
  <c r="AP33" i="1" s="1"/>
  <c r="B33" i="1"/>
  <c r="A33" i="1"/>
  <c r="AT32" i="1"/>
  <c r="AS32" i="1"/>
  <c r="AM32" i="1"/>
  <c r="AK32" i="1"/>
  <c r="AE32" i="1"/>
  <c r="P32" i="1"/>
  <c r="Q32" i="1" s="1"/>
  <c r="AL32" i="1" s="1"/>
  <c r="M32" i="1"/>
  <c r="AD32" i="1" s="1"/>
  <c r="D32" i="1"/>
  <c r="AP32" i="1" s="1"/>
  <c r="B32" i="1"/>
  <c r="A32" i="1"/>
  <c r="AT31" i="1"/>
  <c r="AS31" i="1"/>
  <c r="AM31" i="1"/>
  <c r="AK31" i="1"/>
  <c r="AE31" i="1"/>
  <c r="P31" i="1"/>
  <c r="Q31" i="1" s="1"/>
  <c r="AL31" i="1" s="1"/>
  <c r="M31" i="1"/>
  <c r="AD31" i="1" s="1"/>
  <c r="D31" i="1"/>
  <c r="B31" i="1"/>
  <c r="A31" i="1"/>
  <c r="AT30" i="1"/>
  <c r="AS30" i="1"/>
  <c r="AM30" i="1"/>
  <c r="AK30" i="1"/>
  <c r="AE30" i="1"/>
  <c r="P30" i="1"/>
  <c r="Q30" i="1" s="1"/>
  <c r="AL30" i="1" s="1"/>
  <c r="M30" i="1"/>
  <c r="AD30" i="1" s="1"/>
  <c r="D30" i="1"/>
  <c r="AO30" i="1" s="1"/>
  <c r="B30" i="1"/>
  <c r="A30" i="1"/>
  <c r="AT29" i="1"/>
  <c r="AS29" i="1"/>
  <c r="AM29" i="1"/>
  <c r="AK29" i="1"/>
  <c r="AE29" i="1"/>
  <c r="P29" i="1"/>
  <c r="Q29" i="1" s="1"/>
  <c r="AL29" i="1" s="1"/>
  <c r="M29" i="1"/>
  <c r="AD29" i="1" s="1"/>
  <c r="D29" i="1"/>
  <c r="AO29" i="1" s="1"/>
  <c r="B29" i="1"/>
  <c r="A29" i="1"/>
  <c r="AT28" i="1"/>
  <c r="AS28" i="1"/>
  <c r="AM28" i="1"/>
  <c r="AK28" i="1"/>
  <c r="AE28" i="1"/>
  <c r="P28" i="1"/>
  <c r="Q28" i="1" s="1"/>
  <c r="AL28" i="1" s="1"/>
  <c r="M28" i="1"/>
  <c r="AD28" i="1" s="1"/>
  <c r="D28" i="1"/>
  <c r="AO28" i="1" s="1"/>
  <c r="B28" i="1"/>
  <c r="A28" i="1"/>
  <c r="AT27" i="1"/>
  <c r="AS27" i="1"/>
  <c r="AM27" i="1"/>
  <c r="AK27" i="1"/>
  <c r="AE27" i="1"/>
  <c r="AD27" i="1"/>
  <c r="P27" i="1"/>
  <c r="Q27" i="1" s="1"/>
  <c r="AL27" i="1" s="1"/>
  <c r="M27" i="1"/>
  <c r="D27" i="1"/>
  <c r="AO27" i="1" s="1"/>
  <c r="B27" i="1"/>
  <c r="A27" i="1"/>
  <c r="AT26" i="1"/>
  <c r="AS26" i="1"/>
  <c r="AM26" i="1"/>
  <c r="AK26" i="1"/>
  <c r="AE26" i="1"/>
  <c r="P26" i="1"/>
  <c r="Q26" i="1" s="1"/>
  <c r="AL26" i="1" s="1"/>
  <c r="M26" i="1"/>
  <c r="AD26" i="1" s="1"/>
  <c r="D26" i="1"/>
  <c r="AO26" i="1" s="1"/>
  <c r="B26" i="1"/>
  <c r="A26" i="1"/>
  <c r="AT25" i="1"/>
  <c r="AS25" i="1"/>
  <c r="AM25" i="1"/>
  <c r="AK25" i="1"/>
  <c r="AE25" i="1"/>
  <c r="AD25" i="1"/>
  <c r="P25" i="1"/>
  <c r="Q25" i="1" s="1"/>
  <c r="AL25" i="1" s="1"/>
  <c r="M25" i="1"/>
  <c r="K25" i="1"/>
  <c r="D25" i="1"/>
  <c r="AP25" i="1" s="1"/>
  <c r="B25" i="1"/>
  <c r="A25" i="1"/>
  <c r="AT24" i="1"/>
  <c r="AS24" i="1"/>
  <c r="AM24" i="1"/>
  <c r="AK24" i="1"/>
  <c r="AE24" i="1"/>
  <c r="AD24" i="1"/>
  <c r="P24" i="1"/>
  <c r="Q24" i="1" s="1"/>
  <c r="AL24" i="1" s="1"/>
  <c r="M24" i="1"/>
  <c r="D24" i="1"/>
  <c r="AO24" i="1" s="1"/>
  <c r="B24" i="1"/>
  <c r="A24" i="1"/>
  <c r="AT23" i="1"/>
  <c r="AS23" i="1"/>
  <c r="AM23" i="1"/>
  <c r="AE23" i="1"/>
  <c r="P23" i="1"/>
  <c r="Q23" i="1" s="1"/>
  <c r="AL23" i="1" s="1"/>
  <c r="M23" i="1"/>
  <c r="AD23" i="1" s="1"/>
  <c r="D23" i="1"/>
  <c r="AO23" i="1" s="1"/>
  <c r="B23" i="1"/>
  <c r="A23" i="1"/>
  <c r="AT22" i="1"/>
  <c r="AS22" i="1"/>
  <c r="AM22" i="1"/>
  <c r="AK22" i="1"/>
  <c r="AE22" i="1"/>
  <c r="P22" i="1"/>
  <c r="Q22" i="1" s="1"/>
  <c r="AL22" i="1" s="1"/>
  <c r="M22" i="1"/>
  <c r="AD22" i="1" s="1"/>
  <c r="K22" i="1"/>
  <c r="D22" i="1"/>
  <c r="AP22" i="1" s="1"/>
  <c r="B22" i="1"/>
  <c r="A22" i="1"/>
  <c r="AT21" i="1"/>
  <c r="AS21" i="1"/>
  <c r="AM21" i="1"/>
  <c r="AK21" i="1"/>
  <c r="AE21" i="1"/>
  <c r="P21" i="1"/>
  <c r="Q21" i="1" s="1"/>
  <c r="AL21" i="1" s="1"/>
  <c r="M21" i="1"/>
  <c r="AD21" i="1" s="1"/>
  <c r="K21" i="1"/>
  <c r="D21" i="1"/>
  <c r="AO21" i="1" s="1"/>
  <c r="B21" i="1"/>
  <c r="A21" i="1"/>
  <c r="AT20" i="1"/>
  <c r="AS20" i="1"/>
  <c r="AM20" i="1"/>
  <c r="AK20" i="1"/>
  <c r="AE20" i="1"/>
  <c r="P20" i="1"/>
  <c r="Q20" i="1" s="1"/>
  <c r="AL20" i="1" s="1"/>
  <c r="M20" i="1"/>
  <c r="K20" i="1"/>
  <c r="D20" i="1"/>
  <c r="AP20" i="1" s="1"/>
  <c r="B20" i="1"/>
  <c r="A20" i="1"/>
  <c r="AT19" i="1"/>
  <c r="AS19" i="1"/>
  <c r="AM19" i="1"/>
  <c r="AK19" i="1"/>
  <c r="AE19" i="1"/>
  <c r="AD19" i="1"/>
  <c r="P19" i="1"/>
  <c r="Q19" i="1" s="1"/>
  <c r="AL19" i="1" s="1"/>
  <c r="M19" i="1"/>
  <c r="K19" i="1"/>
  <c r="D19" i="1"/>
  <c r="AO19" i="1" s="1"/>
  <c r="B19" i="1"/>
  <c r="A19" i="1"/>
  <c r="AT18" i="1"/>
  <c r="AS18" i="1"/>
  <c r="AM18" i="1"/>
  <c r="AK18" i="1"/>
  <c r="AE18" i="1"/>
  <c r="AD18" i="1"/>
  <c r="P18" i="1"/>
  <c r="Q18" i="1" s="1"/>
  <c r="AL18" i="1" s="1"/>
  <c r="M18" i="1"/>
  <c r="D18" i="1"/>
  <c r="B18" i="1"/>
  <c r="A18" i="1"/>
  <c r="AT17" i="1"/>
  <c r="AS17" i="1"/>
  <c r="AM17" i="1"/>
  <c r="AK17" i="1"/>
  <c r="AE17" i="1"/>
  <c r="P17" i="1"/>
  <c r="Q17" i="1" s="1"/>
  <c r="AL17" i="1" s="1"/>
  <c r="M17" i="1"/>
  <c r="AD17" i="1" s="1"/>
  <c r="D17" i="1"/>
  <c r="B17" i="1"/>
  <c r="A17" i="1"/>
  <c r="AT16" i="1"/>
  <c r="AS16" i="1"/>
  <c r="AM16" i="1"/>
  <c r="AK16" i="1"/>
  <c r="AE16" i="1"/>
  <c r="AD16" i="1"/>
  <c r="P16" i="1"/>
  <c r="Q16" i="1" s="1"/>
  <c r="AL16" i="1" s="1"/>
  <c r="M16" i="1"/>
  <c r="D16" i="1"/>
  <c r="B16" i="1"/>
  <c r="A16" i="1"/>
  <c r="AT15" i="1"/>
  <c r="AS15" i="1"/>
  <c r="AM15" i="1"/>
  <c r="AK15" i="1"/>
  <c r="AE15" i="1"/>
  <c r="AD15" i="1"/>
  <c r="P15" i="1"/>
  <c r="Q15" i="1" s="1"/>
  <c r="AL15" i="1" s="1"/>
  <c r="M15" i="1"/>
  <c r="D15" i="1"/>
  <c r="B15" i="1"/>
  <c r="A15" i="1"/>
  <c r="AM14" i="1"/>
  <c r="AK14" i="1"/>
  <c r="AE14" i="1"/>
  <c r="AD14" i="1"/>
  <c r="P14" i="1"/>
  <c r="Q14" i="1" s="1"/>
  <c r="AL14" i="1" s="1"/>
  <c r="M14" i="1"/>
  <c r="D14" i="1"/>
  <c r="B14" i="1"/>
  <c r="A14" i="1" s="1"/>
  <c r="AM13" i="1"/>
  <c r="AK13" i="1"/>
  <c r="AE13" i="1"/>
  <c r="AD13" i="1"/>
  <c r="P13" i="1"/>
  <c r="Q13" i="1" s="1"/>
  <c r="AL13" i="1" s="1"/>
  <c r="M13" i="1"/>
  <c r="D13" i="1"/>
  <c r="B13" i="1"/>
  <c r="A13" i="1" s="1"/>
  <c r="AT12" i="1"/>
  <c r="AS12" i="1"/>
  <c r="AM12" i="1"/>
  <c r="AK12" i="1"/>
  <c r="AE12" i="1"/>
  <c r="AD12" i="1"/>
  <c r="P12" i="1"/>
  <c r="Q12" i="1" s="1"/>
  <c r="AL12" i="1" s="1"/>
  <c r="M12" i="1"/>
  <c r="K12" i="1"/>
  <c r="D12" i="1"/>
  <c r="AP12" i="1" s="1"/>
  <c r="B12" i="1"/>
  <c r="A12" i="1"/>
  <c r="AM11" i="1"/>
  <c r="AK11" i="1"/>
  <c r="AE11" i="1"/>
  <c r="AD11" i="1"/>
  <c r="P11" i="1"/>
  <c r="Q11" i="1" s="1"/>
  <c r="M11" i="1"/>
  <c r="D11" i="1"/>
  <c r="AS11" i="1" s="1"/>
  <c r="B11" i="1"/>
  <c r="A11" i="1" s="1"/>
  <c r="AP21" i="1" l="1"/>
  <c r="AO12" i="1"/>
  <c r="AO13" i="1" s="1"/>
  <c r="AO14" i="1" s="1"/>
  <c r="AP14" i="1" s="1"/>
  <c r="AO20" i="1"/>
  <c r="AN24" i="1"/>
  <c r="AO25" i="1"/>
  <c r="AT11" i="1"/>
  <c r="AO22" i="1"/>
  <c r="AP24" i="1"/>
  <c r="AL11" i="1"/>
  <c r="AN11" i="1"/>
  <c r="AT13" i="1"/>
  <c r="AS13" i="1"/>
  <c r="AP15" i="1"/>
  <c r="AN15" i="1"/>
  <c r="AP16" i="1"/>
  <c r="AN16" i="1"/>
  <c r="AP17" i="1"/>
  <c r="AN17" i="1"/>
  <c r="AP18" i="1"/>
  <c r="AN18" i="1"/>
  <c r="AN19" i="1"/>
  <c r="AP23" i="1"/>
  <c r="AT14" i="1"/>
  <c r="AS14" i="1"/>
  <c r="AO15" i="1"/>
  <c r="AO16" i="1"/>
  <c r="AO17" i="1"/>
  <c r="AO18" i="1"/>
  <c r="AP19" i="1"/>
  <c r="AN21" i="1"/>
  <c r="AN23" i="1"/>
  <c r="AP26" i="1"/>
  <c r="AN26" i="1"/>
  <c r="AP27" i="1"/>
  <c r="AN27" i="1"/>
  <c r="AP28" i="1"/>
  <c r="AN28" i="1"/>
  <c r="AP29" i="1"/>
  <c r="AN29" i="1"/>
  <c r="AP30" i="1"/>
  <c r="AN30" i="1"/>
  <c r="AP31" i="1"/>
  <c r="AN31" i="1"/>
  <c r="AO31" i="1"/>
  <c r="AO32" i="1"/>
  <c r="AO33" i="1"/>
  <c r="AO11" i="1"/>
  <c r="AP11" i="1" s="1"/>
  <c r="AN12" i="1"/>
  <c r="AN13" i="1" s="1"/>
  <c r="AN14" i="1" s="1"/>
  <c r="AN20" i="1"/>
  <c r="AN22" i="1"/>
  <c r="AN25" i="1"/>
  <c r="AN32" i="1"/>
  <c r="AN33" i="1"/>
  <c r="AT50" i="1"/>
  <c r="AS50" i="1"/>
  <c r="AM50" i="1"/>
  <c r="AK50" i="1"/>
  <c r="AE50" i="1"/>
  <c r="AD50" i="1"/>
  <c r="P50" i="1"/>
  <c r="Q50" i="1" s="1"/>
  <c r="AL50" i="1" s="1"/>
  <c r="M50" i="1"/>
  <c r="K50" i="1"/>
  <c r="D50" i="1"/>
  <c r="AP50" i="1" s="1"/>
  <c r="B50" i="1"/>
  <c r="A50" i="1"/>
  <c r="AT49" i="1"/>
  <c r="AS49" i="1"/>
  <c r="AM49" i="1"/>
  <c r="AK49" i="1"/>
  <c r="AE49" i="1"/>
  <c r="P49" i="1"/>
  <c r="Q49" i="1" s="1"/>
  <c r="AL49" i="1" s="1"/>
  <c r="M49" i="1"/>
  <c r="AD49" i="1" s="1"/>
  <c r="D49" i="1"/>
  <c r="AO49" i="1" s="1"/>
  <c r="B49" i="1"/>
  <c r="A49" i="1"/>
  <c r="AT46" i="1"/>
  <c r="AS46" i="1"/>
  <c r="AM46" i="1"/>
  <c r="AE46" i="1"/>
  <c r="P46" i="1"/>
  <c r="Q46" i="1" s="1"/>
  <c r="AL46" i="1" s="1"/>
  <c r="M46" i="1"/>
  <c r="AD46" i="1" s="1"/>
  <c r="D46" i="1"/>
  <c r="AO46" i="1" s="1"/>
  <c r="B46" i="1"/>
  <c r="A46" i="1"/>
  <c r="AT45" i="1"/>
  <c r="AS45" i="1"/>
  <c r="AM45" i="1"/>
  <c r="AK45" i="1"/>
  <c r="AE45" i="1"/>
  <c r="P45" i="1"/>
  <c r="Q45" i="1" s="1"/>
  <c r="AL45" i="1" s="1"/>
  <c r="M45" i="1"/>
  <c r="AD45" i="1" s="1"/>
  <c r="K45" i="1"/>
  <c r="D45" i="1"/>
  <c r="AP45" i="1" s="1"/>
  <c r="B45" i="1"/>
  <c r="A45" i="1"/>
  <c r="AT44" i="1"/>
  <c r="AS44" i="1"/>
  <c r="AM44" i="1"/>
  <c r="AK44" i="1"/>
  <c r="AE44" i="1"/>
  <c r="P44" i="1"/>
  <c r="Q44" i="1" s="1"/>
  <c r="AL44" i="1" s="1"/>
  <c r="M44" i="1"/>
  <c r="AD44" i="1" s="1"/>
  <c r="K44" i="1"/>
  <c r="D44" i="1"/>
  <c r="B44" i="1"/>
  <c r="A44" i="1"/>
  <c r="AT43" i="1"/>
  <c r="AS43" i="1"/>
  <c r="AM43" i="1"/>
  <c r="AK43" i="1"/>
  <c r="AE43" i="1"/>
  <c r="AL43" i="1"/>
  <c r="AD43" i="1"/>
  <c r="D43" i="1"/>
  <c r="AP43" i="1" s="1"/>
  <c r="B43" i="1"/>
  <c r="A43" i="1"/>
  <c r="AT42" i="1"/>
  <c r="AS42" i="1"/>
  <c r="AM42" i="1"/>
  <c r="AK42" i="1"/>
  <c r="AE42" i="1"/>
  <c r="P42" i="1"/>
  <c r="Q42" i="1" s="1"/>
  <c r="AL42" i="1" s="1"/>
  <c r="M42" i="1"/>
  <c r="AD42" i="1" s="1"/>
  <c r="K42" i="1"/>
  <c r="D42" i="1"/>
  <c r="AO42" i="1" s="1"/>
  <c r="B42" i="1"/>
  <c r="A42" i="1"/>
  <c r="AT41" i="1"/>
  <c r="AS41" i="1"/>
  <c r="AM41" i="1"/>
  <c r="AK41" i="1"/>
  <c r="AE41" i="1"/>
  <c r="P41" i="1"/>
  <c r="Q41" i="1" s="1"/>
  <c r="AL41" i="1" s="1"/>
  <c r="M41" i="1"/>
  <c r="AD41" i="1" s="1"/>
  <c r="D41" i="1"/>
  <c r="AO41" i="1" s="1"/>
  <c r="B41" i="1"/>
  <c r="A41" i="1"/>
  <c r="AT40" i="1"/>
  <c r="AS40" i="1"/>
  <c r="AM40" i="1"/>
  <c r="AK40" i="1"/>
  <c r="AE40" i="1"/>
  <c r="P40" i="1"/>
  <c r="Q40" i="1" s="1"/>
  <c r="AL40" i="1" s="1"/>
  <c r="M40" i="1"/>
  <c r="AD40" i="1" s="1"/>
  <c r="D40" i="1"/>
  <c r="AO40" i="1" s="1"/>
  <c r="B40" i="1"/>
  <c r="A40" i="1"/>
  <c r="AT39" i="1"/>
  <c r="AS39" i="1"/>
  <c r="AM39" i="1"/>
  <c r="AK39" i="1"/>
  <c r="AE39" i="1"/>
  <c r="AD39" i="1"/>
  <c r="P39" i="1"/>
  <c r="Q39" i="1" s="1"/>
  <c r="AL39" i="1" s="1"/>
  <c r="M39" i="1"/>
  <c r="D39" i="1"/>
  <c r="AO39" i="1" s="1"/>
  <c r="B39" i="1"/>
  <c r="A39" i="1"/>
  <c r="AT38" i="1"/>
  <c r="AS38" i="1"/>
  <c r="AM38" i="1"/>
  <c r="AK38" i="1"/>
  <c r="AE38" i="1"/>
  <c r="P38" i="1"/>
  <c r="Q38" i="1" s="1"/>
  <c r="AL38" i="1" s="1"/>
  <c r="M38" i="1"/>
  <c r="AD38" i="1" s="1"/>
  <c r="D38" i="1"/>
  <c r="AO38" i="1" s="1"/>
  <c r="B38" i="1"/>
  <c r="A38" i="1"/>
  <c r="AM37" i="1"/>
  <c r="AK37" i="1"/>
  <c r="AE37" i="1"/>
  <c r="P37" i="1"/>
  <c r="Q37" i="1" s="1"/>
  <c r="AL37" i="1" s="1"/>
  <c r="M37" i="1"/>
  <c r="AD37" i="1" s="1"/>
  <c r="D37" i="1"/>
  <c r="B37" i="1"/>
  <c r="A37" i="1" s="1"/>
  <c r="AM36" i="1"/>
  <c r="AK36" i="1"/>
  <c r="AE36" i="1"/>
  <c r="P36" i="1"/>
  <c r="Q36" i="1" s="1"/>
  <c r="AL36" i="1" s="1"/>
  <c r="M36" i="1"/>
  <c r="AD36" i="1" s="1"/>
  <c r="D36" i="1"/>
  <c r="B36" i="1"/>
  <c r="A36" i="1" s="1"/>
  <c r="AT35" i="1"/>
  <c r="AS35" i="1"/>
  <c r="AM35" i="1"/>
  <c r="AK35" i="1"/>
  <c r="AE35" i="1"/>
  <c r="AD35" i="1"/>
  <c r="P35" i="1"/>
  <c r="Q35" i="1" s="1"/>
  <c r="AL35" i="1" s="1"/>
  <c r="M35" i="1"/>
  <c r="K35" i="1"/>
  <c r="D35" i="1"/>
  <c r="AP35" i="1" s="1"/>
  <c r="B35" i="1"/>
  <c r="A35" i="1"/>
  <c r="AM34" i="1"/>
  <c r="AK34" i="1"/>
  <c r="AE34" i="1"/>
  <c r="P34" i="1"/>
  <c r="Q34" i="1" s="1"/>
  <c r="M34" i="1"/>
  <c r="AD34" i="1" s="1"/>
  <c r="D34" i="1"/>
  <c r="AS34" i="1" s="1"/>
  <c r="B34" i="1"/>
  <c r="A34" i="1" s="1"/>
  <c r="AB2" i="1"/>
  <c r="AA2" i="1"/>
  <c r="Z2" i="1"/>
  <c r="Y2" i="1"/>
  <c r="X2" i="1"/>
  <c r="W2" i="1"/>
  <c r="V2" i="1"/>
  <c r="U2" i="1"/>
  <c r="R2" i="1"/>
  <c r="AL1" i="1"/>
  <c r="AM1" i="1" s="1"/>
  <c r="AN1" i="1" s="1"/>
  <c r="AO1" i="1" s="1"/>
  <c r="AP1" i="1" s="1"/>
  <c r="AQ1" i="1" s="1"/>
  <c r="AR1" i="1" s="1"/>
  <c r="AS1" i="1" s="1"/>
  <c r="AT1" i="1" s="1"/>
  <c r="AU1" i="1" s="1"/>
  <c r="AG1" i="1"/>
  <c r="AD1" i="1"/>
  <c r="AE1" i="1" s="1"/>
  <c r="U1" i="1"/>
  <c r="V1" i="1" s="1"/>
  <c r="W1" i="1" s="1"/>
  <c r="X1" i="1" s="1"/>
  <c r="Y1" i="1" s="1"/>
  <c r="Z1" i="1" s="1"/>
  <c r="AA1" i="1" s="1"/>
  <c r="AB1" i="1" s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AO45" i="1" l="1"/>
  <c r="AN34" i="1"/>
  <c r="AO35" i="1"/>
  <c r="AO43" i="1"/>
  <c r="AP49" i="1"/>
  <c r="AT34" i="1"/>
  <c r="AP42" i="1"/>
  <c r="AN49" i="1"/>
  <c r="AO50" i="1"/>
  <c r="AP13" i="1"/>
  <c r="AO36" i="1"/>
  <c r="AT37" i="1"/>
  <c r="AS37" i="1"/>
  <c r="AO44" i="1"/>
  <c r="AP44" i="1"/>
  <c r="AN44" i="1"/>
  <c r="AL34" i="1"/>
  <c r="AT36" i="1"/>
  <c r="AP36" i="1"/>
  <c r="AS36" i="1"/>
  <c r="AO37" i="1"/>
  <c r="AP37" i="1" s="1"/>
  <c r="AP38" i="1"/>
  <c r="AN38" i="1"/>
  <c r="AP39" i="1"/>
  <c r="AN39" i="1"/>
  <c r="AP40" i="1"/>
  <c r="AN40" i="1"/>
  <c r="AP41" i="1"/>
  <c r="AN41" i="1"/>
  <c r="AN42" i="1"/>
  <c r="AN46" i="1"/>
  <c r="AP46" i="1"/>
  <c r="AO34" i="1"/>
  <c r="AP34" i="1" s="1"/>
  <c r="AN35" i="1"/>
  <c r="AN36" i="1" s="1"/>
  <c r="AN37" i="1" s="1"/>
  <c r="AN43" i="1"/>
  <c r="AN45" i="1"/>
  <c r="AN50" i="1"/>
  <c r="X3" i="1" l="1"/>
  <c r="X4" i="1" s="1"/>
  <c r="R3" i="1"/>
  <c r="AA3" i="1"/>
  <c r="AA4" i="1" s="1"/>
  <c r="W3" i="1"/>
  <c r="W4" i="1" s="1"/>
  <c r="Y3" i="1"/>
  <c r="Y4" i="1" s="1"/>
  <c r="U3" i="1"/>
  <c r="U4" i="1" s="1"/>
  <c r="V3" i="1"/>
  <c r="V4" i="1" s="1"/>
  <c r="Z3" i="1"/>
  <c r="Z4" i="1" s="1"/>
  <c r="AB3" i="1" l="1"/>
  <c r="AB4" i="1" s="1"/>
  <c r="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G9" authorId="0" shapeId="0" xr:uid="{867F745E-02BC-40E0-A5CE-7CD8E400B268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  <comment ref="AJ9" authorId="0" shapeId="0" xr:uid="{2EE19B3D-B5BD-4B1D-8FC4-50E92A334D9C}">
      <text>
        <r>
          <rPr>
            <i/>
            <sz val="9"/>
            <color indexed="81"/>
            <rFont val="Tahoma"/>
            <family val="2"/>
          </rPr>
          <t>Ghép + HP hoặc STT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<sst xmlns="http://schemas.openxmlformats.org/spreadsheetml/2006/main" count="341" uniqueCount="188">
  <si>
    <t>Giới hạn SV/Phòng TC</t>
  </si>
  <si>
    <t>Pcông</t>
  </si>
  <si>
    <t>Giới hạn SV/Phòng MIN</t>
  </si>
  <si>
    <t xml:space="preserve">SP </t>
  </si>
  <si>
    <t>Điền "Ghép + HP hoặc STT" cột AB và số HP ghép cột AC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</si>
  <si>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</si>
  <si>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</si>
  <si>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</si>
  <si>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</si>
  <si>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</si>
  <si>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</si>
  <si>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</si>
  <si>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</si>
  <si>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</si>
  <si>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</si>
  <si>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</si>
  <si>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</si>
  <si>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</si>
  <si>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</si>
  <si>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SV_P</t>
  </si>
  <si>
    <t>S0PHONG</t>
  </si>
  <si>
    <t>Chênh</t>
  </si>
  <si>
    <t>NHẬP DỮ LIỆU CỘT C; L; N</t>
  </si>
  <si>
    <t>TRƯỜNG ĐẠI HỌC CÔNG NGHỆ GTVT</t>
  </si>
  <si>
    <t>LỊCH THI</t>
  </si>
  <si>
    <t>KHOA CÔNG NGHỆ THÔNG TIN</t>
  </si>
  <si>
    <t>S
T
T</t>
  </si>
  <si>
    <t>KHÓA-NGÀNH-LỚP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</si>
  <si>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</si>
  <si>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</si>
  <si>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</si>
  <si>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</si>
  <si>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</si>
  <si>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</si>
  <si>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</si>
  <si>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</si>
  <si>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</si>
  <si>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SỐ SV/ PHÒNG</t>
  </si>
  <si>
    <t>SỐ PHÒNG</t>
  </si>
  <si>
    <t>KẾ HOẠCH PHÂN CÔNG GV COI, HỎI THI</t>
  </si>
  <si>
    <t>PHÂN CÔNG GV NHẬP ĐIỂM THI</t>
  </si>
  <si>
    <t>THỜI GIAN</t>
  </si>
  <si>
    <t>Giờ bắt đầu thi</t>
  </si>
  <si>
    <t>GHI CHÚ</t>
  </si>
  <si>
    <t>LƯU TRỮ</t>
  </si>
  <si>
    <t>KHOA LLCT</t>
  </si>
  <si>
    <t>KHOA CSKT</t>
  </si>
  <si>
    <t>KHOA CK</t>
  </si>
  <si>
    <t>KHOA KHUD</t>
  </si>
  <si>
    <t>CĐT</t>
  </si>
  <si>
    <t>ĐTVT</t>
  </si>
  <si>
    <t>HTTT</t>
  </si>
  <si>
    <t>TTMMT</t>
  </si>
  <si>
    <t>KHOA CT</t>
  </si>
  <si>
    <t>VPK</t>
  </si>
  <si>
    <t>Tổng</t>
  </si>
  <si>
    <t>Chấm thi</t>
  </si>
  <si>
    <t>Nộp điểm</t>
  </si>
  <si>
    <t>(Ghép phòng)</t>
  </si>
  <si>
    <t>Số HP</t>
  </si>
  <si>
    <t>Chia đều SV</t>
  </si>
  <si>
    <t>(Tên lớp)</t>
  </si>
  <si>
    <t>Đợt</t>
  </si>
  <si>
    <t>P cuối</t>
  </si>
  <si>
    <t>GV +/-</t>
  </si>
  <si>
    <t xml:space="preserve"> Thi lần 1</t>
  </si>
  <si>
    <t>Thi lần 2</t>
  </si>
  <si>
    <t>Bô môn</t>
  </si>
  <si>
    <t>Khoa</t>
  </si>
  <si>
    <t>DC1CB35-DCK72</t>
  </si>
  <si>
    <t>DC3DT47</t>
  </si>
  <si>
    <t>Bộ giao thức TCP/IP</t>
  </si>
  <si>
    <t>VĐ</t>
  </si>
  <si>
    <t>SA</t>
  </si>
  <si>
    <t>X</t>
  </si>
  <si>
    <t>DC1LL08-DCK72</t>
  </si>
  <si>
    <t>DC2HT36</t>
  </si>
  <si>
    <t>Lập trình trên môi trường Web</t>
  </si>
  <si>
    <t>DC2CO31</t>
  </si>
  <si>
    <t>Cơ học cơ sở</t>
  </si>
  <si>
    <t>DC2DT29</t>
  </si>
  <si>
    <t>Kỹ thuật vi xử lý và ứng dụng</t>
  </si>
  <si>
    <t>Viết</t>
  </si>
  <si>
    <t>DC2HT34</t>
  </si>
  <si>
    <t>Lập trình trực quan C#</t>
  </si>
  <si>
    <t>DC2DT51</t>
  </si>
  <si>
    <t>Điện tử số</t>
  </si>
  <si>
    <t>DC2DT55</t>
  </si>
  <si>
    <t>Anten và truyền sóng</t>
  </si>
  <si>
    <t xml:space="preserve"> </t>
  </si>
  <si>
    <t>Lý thuyết mạch</t>
  </si>
  <si>
    <t>A1.101</t>
  </si>
  <si>
    <t>A1.103</t>
  </si>
  <si>
    <t>A1.104</t>
  </si>
  <si>
    <t>A1.204</t>
  </si>
  <si>
    <t>Toán 3</t>
  </si>
  <si>
    <t>Toán 1</t>
  </si>
  <si>
    <t>Toán 2</t>
  </si>
  <si>
    <t>Tư tưởng Hồ Chí Minh</t>
  </si>
  <si>
    <t>DC1CB57</t>
  </si>
  <si>
    <t>DC1CB11</t>
  </si>
  <si>
    <t>DC1LL03</t>
  </si>
  <si>
    <t>TN</t>
  </si>
  <si>
    <t>T2_Thư viện</t>
  </si>
  <si>
    <t>DC1CB41</t>
  </si>
  <si>
    <t>Kiến trúc máy tính</t>
  </si>
  <si>
    <t>Đồ án Viễn thông</t>
  </si>
  <si>
    <t>Nhập môn Xử lý ảnh</t>
  </si>
  <si>
    <t>Lập trình di động</t>
  </si>
  <si>
    <t>DC2DT57</t>
  </si>
  <si>
    <t>DC3DT42</t>
  </si>
  <si>
    <t>DC2DT27</t>
  </si>
  <si>
    <t>A2.304</t>
  </si>
  <si>
    <t>DC3HT16</t>
  </si>
  <si>
    <t>DC3HT31</t>
  </si>
  <si>
    <t>KP8.1</t>
  </si>
  <si>
    <t>DC3DT71</t>
  </si>
  <si>
    <t>DC1CB20</t>
  </si>
  <si>
    <t>DC2DT41</t>
  </si>
  <si>
    <t>DC3CN27</t>
  </si>
  <si>
    <t>DC2TT23</t>
  </si>
  <si>
    <t>DC3HT12</t>
  </si>
  <si>
    <t>DC2CN26</t>
  </si>
  <si>
    <t>DC1LL06</t>
  </si>
  <si>
    <t>DC2DT45</t>
  </si>
  <si>
    <t>DC2TT32</t>
  </si>
  <si>
    <t>DC2HT38</t>
  </si>
  <si>
    <t>DC3DT73</t>
  </si>
  <si>
    <t>DC2HT26</t>
  </si>
  <si>
    <t>DC3TT12</t>
  </si>
  <si>
    <t>DC3HT21</t>
  </si>
  <si>
    <t>DC2DT26</t>
  </si>
  <si>
    <t>DC2DT31</t>
  </si>
  <si>
    <t>DC2DT65</t>
  </si>
  <si>
    <t>DC2HT13</t>
  </si>
  <si>
    <t>DC1TT22</t>
  </si>
  <si>
    <t>DC4DT21</t>
  </si>
  <si>
    <t>DC1LL09</t>
  </si>
  <si>
    <t>Thông tin số</t>
  </si>
  <si>
    <t>Linh kiện điện tử</t>
  </si>
  <si>
    <t>Mạng truyền thông công nghiệp</t>
  </si>
  <si>
    <t>Ngôn ngữ lập trình C</t>
  </si>
  <si>
    <t>Trí tuệ nhân tạo</t>
  </si>
  <si>
    <t>Mở đầu về công nghệ</t>
  </si>
  <si>
    <t>Cơ sở điều khiển tự động</t>
  </si>
  <si>
    <t>Điện toán đám mây</t>
  </si>
  <si>
    <t>Công nghệ phần mềm</t>
  </si>
  <si>
    <t>Thông tin di động</t>
  </si>
  <si>
    <t>Cấu trúc dữ liệu và giải thuật</t>
  </si>
  <si>
    <t>Kiến trúc và thiết kế phần mềm</t>
  </si>
  <si>
    <t>Lập trình Java nâng cao</t>
  </si>
  <si>
    <t>Hệ quản trị Cơ sở dữ liệu</t>
  </si>
  <si>
    <t>Đo lường điện tử</t>
  </si>
  <si>
    <t>Kỹ thuật điện</t>
  </si>
  <si>
    <t>Xử lý tín hiệu số</t>
  </si>
  <si>
    <t>Nhập môn mạng máy tính</t>
  </si>
  <si>
    <t>Vật lý đại cương 2</t>
  </si>
  <si>
    <t>Thực tập Điện tử cơ bản</t>
  </si>
  <si>
    <t>TH</t>
  </si>
  <si>
    <t>DC3HT25</t>
  </si>
  <si>
    <t>27/03/2024</t>
  </si>
  <si>
    <t>28/03/2024</t>
  </si>
  <si>
    <t>29/03/2024</t>
  </si>
  <si>
    <t>30/03/2024</t>
  </si>
  <si>
    <t>31/03/2024</t>
  </si>
  <si>
    <t>01/04/2024</t>
  </si>
  <si>
    <t>03/04/2024</t>
  </si>
  <si>
    <t>04/04/2024</t>
  </si>
  <si>
    <t>05/04/2024</t>
  </si>
  <si>
    <t>06/04/2024</t>
  </si>
  <si>
    <t>07/04/2024</t>
  </si>
  <si>
    <t>Lý thuyết xác suất - thống kê</t>
  </si>
  <si>
    <t>Triết học Mác - Lênin</t>
  </si>
  <si>
    <t>Lịch sử Đảng cộng sản Việt Nam</t>
  </si>
  <si>
    <t>13/04/2024</t>
  </si>
  <si>
    <t>V1-HỌC KỲ 2 - NĂM HỌC 2023-2024-KỲ PHỤ 8.1</t>
  </si>
  <si>
    <t>A5.204</t>
  </si>
  <si>
    <t>A1.202</t>
  </si>
  <si>
    <t>A1.203</t>
  </si>
  <si>
    <t>A1.304</t>
  </si>
  <si>
    <t>A1.401</t>
  </si>
  <si>
    <t>A1.302</t>
  </si>
  <si>
    <t>C3.102</t>
  </si>
  <si>
    <t>C3.205</t>
  </si>
  <si>
    <t>A2.301</t>
  </si>
  <si>
    <t>A1.503</t>
  </si>
  <si>
    <t>A1.303</t>
  </si>
  <si>
    <t>A1.301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</si>
</sst>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dd/mm"/>
  </numFmts>
  <fonts count="34" x14ac:knownFonts="1"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1"/>
      <color theme="2" tint="-0.89999084444715716"/>
      <name val="Arial"/>
      <family val="2"/>
    </font>
    <font>
      <b/>
      <sz val="8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color theme="1"/>
      <name val="Arial Narrow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4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Calibri"/>
      <family val="2"/>
      <charset val="163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2" fillId="0" borderId="0"/>
  </cellStyleXfs>
  <cellXfs count="164">
    <xf numFmtId="0" fontId="0" fillId="0" borderId="0" xfId="0"/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 wrapText="1" shrinkToFit="1"/>
    </xf>
    <xf numFmtId="164" fontId="3" fillId="0" borderId="0" xfId="0" applyNumberFormat="1" applyFont="1" applyAlignment="1">
      <alignment horizontal="left" shrinkToFit="1"/>
    </xf>
    <xf numFmtId="0" fontId="3" fillId="0" borderId="0" xfId="0" applyFont="1" applyAlignment="1">
      <alignment shrinkToFit="1"/>
    </xf>
    <xf numFmtId="49" fontId="3" fillId="0" borderId="0" xfId="0" applyNumberFormat="1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shrinkToFi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textRotation="90" shrinkToFit="1"/>
    </xf>
    <xf numFmtId="0" fontId="8" fillId="2" borderId="0" xfId="0" applyFont="1" applyFill="1" applyAlignment="1">
      <alignment textRotation="90" shrinkToFit="1"/>
    </xf>
    <xf numFmtId="0" fontId="7" fillId="2" borderId="0" xfId="0" applyFont="1" applyFill="1" applyAlignment="1">
      <alignment textRotation="90"/>
    </xf>
    <xf numFmtId="0" fontId="8" fillId="2" borderId="0" xfId="0" applyFont="1" applyFill="1" applyAlignment="1">
      <alignment textRotation="90"/>
    </xf>
    <xf numFmtId="0" fontId="8" fillId="2" borderId="0" xfId="0" applyFont="1" applyFill="1" applyAlignment="1">
      <alignment horizontal="center" textRotation="90" wrapText="1"/>
    </xf>
    <xf numFmtId="0" fontId="8" fillId="2" borderId="0" xfId="0" applyFont="1" applyFill="1" applyAlignment="1">
      <alignment horizontal="center" textRotation="90"/>
    </xf>
    <xf numFmtId="164" fontId="8" fillId="2" borderId="0" xfId="0" applyNumberFormat="1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90"/>
    </xf>
    <xf numFmtId="49" fontId="8" fillId="2" borderId="0" xfId="0" applyNumberFormat="1" applyFont="1" applyFill="1" applyAlignment="1">
      <alignment horizontal="center" textRotation="90"/>
    </xf>
    <xf numFmtId="0" fontId="10" fillId="2" borderId="0" xfId="0" applyFont="1" applyFill="1" applyAlignment="1">
      <alignment horizontal="center" textRotation="9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shrinkToFi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 wrapText="1" shrinkToFi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164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shrinkToFit="1"/>
    </xf>
    <xf numFmtId="49" fontId="17" fillId="0" borderId="23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22" fontId="2" fillId="3" borderId="0" xfId="0" applyNumberFormat="1" applyFont="1" applyFill="1" applyAlignment="1">
      <alignment vertical="top" shrinkToFit="1"/>
    </xf>
    <xf numFmtId="0" fontId="2" fillId="3" borderId="0" xfId="0" applyFont="1" applyFill="1" applyAlignment="1">
      <alignment vertical="top" shrinkToFit="1"/>
    </xf>
    <xf numFmtId="0" fontId="23" fillId="3" borderId="0" xfId="1" applyFont="1" applyFill="1" applyAlignment="1">
      <alignment shrinkToFit="1"/>
    </xf>
    <xf numFmtId="0" fontId="17" fillId="3" borderId="28" xfId="0" applyFont="1" applyFill="1" applyBorder="1" applyAlignment="1">
      <alignment horizontal="center" vertical="top" shrinkToFit="1"/>
    </xf>
    <xf numFmtId="0" fontId="24" fillId="0" borderId="29" xfId="0" applyFont="1" applyFill="1" applyBorder="1" applyAlignment="1">
      <alignment horizontal="center" vertical="top" wrapText="1" shrinkToFit="1"/>
    </xf>
    <xf numFmtId="0" fontId="25" fillId="3" borderId="29" xfId="0" applyFont="1" applyFill="1" applyBorder="1" applyAlignment="1">
      <alignment horizontal="center" vertical="top" shrinkToFit="1"/>
    </xf>
    <xf numFmtId="0" fontId="25" fillId="3" borderId="29" xfId="0" applyFont="1" applyFill="1" applyBorder="1" applyAlignment="1">
      <alignment vertical="top" wrapText="1"/>
    </xf>
    <xf numFmtId="164" fontId="26" fillId="3" borderId="29" xfId="0" applyNumberFormat="1" applyFont="1" applyFill="1" applyBorder="1" applyAlignment="1">
      <alignment horizontal="center" vertical="top" shrinkToFit="1"/>
    </xf>
    <xf numFmtId="0" fontId="26" fillId="3" borderId="29" xfId="0" applyFont="1" applyFill="1" applyBorder="1" applyAlignment="1">
      <alignment horizontal="center" vertical="top" shrinkToFit="1"/>
    </xf>
    <xf numFmtId="0" fontId="25" fillId="0" borderId="29" xfId="0" applyFont="1" applyFill="1" applyBorder="1" applyAlignment="1">
      <alignment horizontal="center" vertical="top" shrinkToFit="1"/>
    </xf>
    <xf numFmtId="12" fontId="25" fillId="3" borderId="29" xfId="0" applyNumberFormat="1" applyFont="1" applyFill="1" applyBorder="1" applyAlignment="1">
      <alignment vertical="top"/>
    </xf>
    <xf numFmtId="0" fontId="18" fillId="3" borderId="29" xfId="0" applyFont="1" applyFill="1" applyBorder="1" applyAlignment="1">
      <alignment horizontal="center" vertical="top" shrinkToFit="1"/>
    </xf>
    <xf numFmtId="0" fontId="17" fillId="3" borderId="29" xfId="0" applyFont="1" applyFill="1" applyBorder="1" applyAlignment="1">
      <alignment horizontal="center" vertical="top" shrinkToFit="1"/>
    </xf>
    <xf numFmtId="165" fontId="18" fillId="3" borderId="29" xfId="0" applyNumberFormat="1" applyFont="1" applyFill="1" applyBorder="1" applyAlignment="1">
      <alignment horizontal="center" vertical="top" shrinkToFit="1"/>
    </xf>
    <xf numFmtId="49" fontId="18" fillId="3" borderId="30" xfId="0" applyNumberFormat="1" applyFont="1" applyFill="1" applyBorder="1" applyAlignment="1">
      <alignment horizontal="center" vertical="top" shrinkToFit="1"/>
    </xf>
    <xf numFmtId="0" fontId="6" fillId="3" borderId="31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8" fillId="3" borderId="1" xfId="0" applyFont="1" applyFill="1" applyBorder="1"/>
    <xf numFmtId="0" fontId="19" fillId="3" borderId="1" xfId="0" applyFont="1" applyFill="1" applyBorder="1"/>
    <xf numFmtId="0" fontId="19" fillId="3" borderId="11" xfId="0" applyFont="1" applyFill="1" applyBorder="1"/>
    <xf numFmtId="0" fontId="25" fillId="3" borderId="13" xfId="0" applyFont="1" applyFill="1" applyBorder="1" applyAlignment="1">
      <alignment horizontal="center" vertical="top" shrinkToFit="1"/>
    </xf>
    <xf numFmtId="0" fontId="25" fillId="3" borderId="1" xfId="0" applyFont="1" applyFill="1" applyBorder="1" applyAlignment="1">
      <alignment horizontal="center" vertical="top" shrinkToFit="1"/>
    </xf>
    <xf numFmtId="0" fontId="0" fillId="3" borderId="0" xfId="0" applyFill="1"/>
    <xf numFmtId="0" fontId="4" fillId="3" borderId="0" xfId="0" applyFont="1" applyFill="1" applyAlignment="1">
      <alignment shrinkToFit="1"/>
    </xf>
    <xf numFmtId="0" fontId="0" fillId="0" borderId="0" xfId="0" applyFill="1"/>
    <xf numFmtId="22" fontId="27" fillId="3" borderId="0" xfId="0" applyNumberFormat="1" applyFont="1" applyFill="1" applyAlignment="1">
      <alignment vertical="top" shrinkToFit="1"/>
    </xf>
    <xf numFmtId="0" fontId="27" fillId="3" borderId="0" xfId="0" applyFont="1" applyFill="1" applyAlignment="1">
      <alignment vertical="top" shrinkToFit="1"/>
    </xf>
    <xf numFmtId="0" fontId="23" fillId="3" borderId="0" xfId="1" applyFont="1" applyFill="1" applyBorder="1" applyAlignment="1">
      <alignment shrinkToFit="1"/>
    </xf>
    <xf numFmtId="0" fontId="28" fillId="3" borderId="29" xfId="0" applyFont="1" applyFill="1" applyBorder="1" applyAlignment="1">
      <alignment horizontal="center" vertical="top" shrinkToFit="1"/>
    </xf>
    <xf numFmtId="0" fontId="29" fillId="3" borderId="29" xfId="0" applyFont="1" applyFill="1" applyBorder="1" applyAlignment="1">
      <alignment horizontal="center" vertical="top" shrinkToFit="1"/>
    </xf>
    <xf numFmtId="0" fontId="30" fillId="3" borderId="31" xfId="0" applyFont="1" applyFill="1" applyBorder="1" applyAlignment="1">
      <alignment horizontal="center" vertical="top" wrapText="1"/>
    </xf>
    <xf numFmtId="0" fontId="23" fillId="3" borderId="31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center" vertical="top"/>
    </xf>
    <xf numFmtId="0" fontId="28" fillId="3" borderId="1" xfId="0" applyFont="1" applyFill="1" applyBorder="1"/>
    <xf numFmtId="0" fontId="31" fillId="3" borderId="1" xfId="0" applyFont="1" applyFill="1" applyBorder="1"/>
    <xf numFmtId="0" fontId="31" fillId="3" borderId="11" xfId="0" applyFont="1" applyFill="1" applyBorder="1"/>
    <xf numFmtId="0" fontId="28" fillId="3" borderId="13" xfId="0" applyFont="1" applyFill="1" applyBorder="1" applyAlignment="1">
      <alignment horizontal="center" vertical="top" shrinkToFit="1"/>
    </xf>
    <xf numFmtId="0" fontId="28" fillId="3" borderId="1" xfId="0" applyFont="1" applyFill="1" applyBorder="1" applyAlignment="1">
      <alignment horizontal="center" vertical="top" shrinkToFit="1"/>
    </xf>
    <xf numFmtId="0" fontId="1" fillId="3" borderId="0" xfId="0" applyFont="1" applyFill="1"/>
    <xf numFmtId="22" fontId="2" fillId="0" borderId="0" xfId="0" applyNumberFormat="1" applyFont="1" applyFill="1" applyAlignment="1">
      <alignment vertical="top" shrinkToFit="1"/>
    </xf>
    <xf numFmtId="0" fontId="2" fillId="0" borderId="0" xfId="0" applyFont="1" applyFill="1" applyAlignment="1">
      <alignment vertical="top" shrinkToFit="1"/>
    </xf>
    <xf numFmtId="0" fontId="23" fillId="0" borderId="0" xfId="1" applyFont="1" applyFill="1" applyAlignment="1">
      <alignment shrinkToFit="1"/>
    </xf>
    <xf numFmtId="0" fontId="25" fillId="0" borderId="29" xfId="0" applyFont="1" applyFill="1" applyBorder="1" applyAlignment="1">
      <alignment vertical="top" wrapText="1"/>
    </xf>
    <xf numFmtId="164" fontId="26" fillId="0" borderId="29" xfId="0" applyNumberFormat="1" applyFont="1" applyFill="1" applyBorder="1" applyAlignment="1">
      <alignment horizontal="center" vertical="top" shrinkToFit="1"/>
    </xf>
    <xf numFmtId="12" fontId="25" fillId="0" borderId="29" xfId="0" applyNumberFormat="1" applyFont="1" applyFill="1" applyBorder="1" applyAlignment="1">
      <alignment vertical="top"/>
    </xf>
    <xf numFmtId="0" fontId="18" fillId="0" borderId="29" xfId="0" applyFont="1" applyFill="1" applyBorder="1" applyAlignment="1">
      <alignment horizontal="center" vertical="top" shrinkToFit="1"/>
    </xf>
    <xf numFmtId="0" fontId="17" fillId="0" borderId="29" xfId="0" applyFont="1" applyFill="1" applyBorder="1" applyAlignment="1">
      <alignment horizontal="center" vertical="top" shrinkToFit="1"/>
    </xf>
    <xf numFmtId="165" fontId="18" fillId="0" borderId="29" xfId="0" applyNumberFormat="1" applyFont="1" applyFill="1" applyBorder="1" applyAlignment="1">
      <alignment horizontal="center" vertical="top" shrinkToFit="1"/>
    </xf>
    <xf numFmtId="0" fontId="6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/>
    <xf numFmtId="0" fontId="19" fillId="0" borderId="1" xfId="0" applyFont="1" applyFill="1" applyBorder="1"/>
    <xf numFmtId="0" fontId="19" fillId="0" borderId="11" xfId="0" applyFont="1" applyFill="1" applyBorder="1"/>
    <xf numFmtId="0" fontId="25" fillId="0" borderId="13" xfId="0" applyFont="1" applyFill="1" applyBorder="1" applyAlignment="1">
      <alignment horizontal="center" vertical="top" shrinkToFit="1"/>
    </xf>
    <xf numFmtId="0" fontId="25" fillId="0" borderId="1" xfId="0" applyFont="1" applyFill="1" applyBorder="1" applyAlignment="1">
      <alignment horizontal="center" vertical="top" shrinkToFit="1"/>
    </xf>
    <xf numFmtId="0" fontId="18" fillId="3" borderId="0" xfId="0" applyFont="1" applyFill="1" applyAlignment="1">
      <alignment horizontal="center" vertical="top"/>
    </xf>
    <xf numFmtId="0" fontId="4" fillId="0" borderId="0" xfId="0" applyFont="1" applyAlignment="1">
      <alignment shrinkToFit="1"/>
    </xf>
    <xf numFmtId="0" fontId="0" fillId="0" borderId="32" xfId="0" applyBorder="1"/>
    <xf numFmtId="164" fontId="17" fillId="0" borderId="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top" wrapText="1" shrinkToFit="1"/>
    </xf>
    <xf numFmtId="0" fontId="11" fillId="0" borderId="3" xfId="0" applyFont="1" applyBorder="1" applyAlignment="1">
      <alignment horizontal="center" vertical="top" wrapText="1" shrinkToFit="1"/>
    </xf>
    <xf numFmtId="0" fontId="11" fillId="0" borderId="14" xfId="0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vertical="center" textRotation="90" wrapText="1"/>
    </xf>
    <xf numFmtId="0" fontId="17" fillId="0" borderId="17" xfId="0" applyFont="1" applyBorder="1" applyAlignment="1">
      <alignment vertical="center" textRotation="90" wrapText="1"/>
    </xf>
    <xf numFmtId="0" fontId="17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1662BBED-A670-4F15-B7BF-A8A08AE31E73}"/>
  </cellStyles>
  <dxfs count="229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8F1D9960-AE7C-4EA5-8791-5CF55DBF8EC9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92A07A50-26F6-43E7-8A30-45AFFBE3A745}"/>
            </a:ext>
          </a:extLst>
        </xdr:cNvPr>
        <xdr:cNvSpPr/>
      </xdr:nvSpPr>
      <xdr:spPr>
        <a:xfrm>
          <a:off x="6282091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66C199D8-C628-42FD-85C8-19F1B2E3D8F2}"/>
            </a:ext>
          </a:extLst>
        </xdr:cNvPr>
        <xdr:cNvSpPr/>
      </xdr:nvSpPr>
      <xdr:spPr>
        <a:xfrm>
          <a:off x="7582533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3</xdr:col>
      <xdr:colOff>472326</xdr:colOff>
      <xdr:row>50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6A83618-E249-4FA8-B09E-E77724F622FB}"/>
            </a:ext>
          </a:extLst>
        </xdr:cNvPr>
        <xdr:cNvSpPr txBox="1"/>
      </xdr:nvSpPr>
      <xdr:spPr>
        <a:xfrm>
          <a:off x="0" y="7210425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7871;%20ho&#7841;ch%20n&#259;m%20h&#7885;c%2022.23.1/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BANG%20TONG%20HOP\14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1">
          <cell r="J11"/>
          <cell r="K11"/>
          <cell r="L11"/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4">
          <cell r="J24"/>
          <cell r="K24"/>
          <cell r="L24"/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  <row r="33">
          <cell r="J33"/>
          <cell r="K33"/>
          <cell r="L33"/>
        </row>
      </sheetData>
      <sheetData sheetId="1"/>
      <sheetData sheetId="2">
        <row r="1">
          <cell r="A1"/>
          <cell r="B1"/>
          <cell r="C1" t="str">
            <v>MA</v>
          </cell>
          <cell r="D1"/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/>
          <cell r="T1"/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  <row r="1305">
          <cell r="E1305"/>
          <cell r="I1305"/>
        </row>
        <row r="1306">
          <cell r="E1306"/>
          <cell r="I1306"/>
        </row>
        <row r="1307">
          <cell r="E1307"/>
          <cell r="I1307"/>
        </row>
        <row r="1308">
          <cell r="E1308"/>
          <cell r="I1308"/>
        </row>
        <row r="1309">
          <cell r="E1309"/>
          <cell r="I1309"/>
        </row>
        <row r="1310">
          <cell r="E1310"/>
          <cell r="I1310"/>
        </row>
        <row r="1311">
          <cell r="E1311"/>
          <cell r="I1311"/>
        </row>
        <row r="1312">
          <cell r="E1312"/>
          <cell r="I1312"/>
        </row>
        <row r="1313">
          <cell r="E1313"/>
          <cell r="I1313"/>
        </row>
        <row r="1314">
          <cell r="E1314"/>
          <cell r="I1314"/>
        </row>
        <row r="1315">
          <cell r="E1315"/>
          <cell r="I1315"/>
        </row>
        <row r="1316">
          <cell r="E1316"/>
          <cell r="I1316"/>
        </row>
        <row r="1317">
          <cell r="E1317"/>
          <cell r="I1317"/>
        </row>
        <row r="1318">
          <cell r="E1318"/>
          <cell r="I1318"/>
        </row>
        <row r="1319">
          <cell r="E1319"/>
          <cell r="I1319"/>
        </row>
        <row r="1320">
          <cell r="E1320"/>
          <cell r="I1320"/>
        </row>
        <row r="1321">
          <cell r="E1321"/>
          <cell r="I1321"/>
        </row>
        <row r="1322">
          <cell r="E1322"/>
          <cell r="I1322"/>
        </row>
        <row r="1323">
          <cell r="E1323"/>
          <cell r="I1323"/>
        </row>
        <row r="1324">
          <cell r="E1324"/>
          <cell r="I1324"/>
        </row>
        <row r="1325">
          <cell r="E1325"/>
          <cell r="I1325"/>
        </row>
        <row r="1326">
          <cell r="E1326"/>
          <cell r="I1326"/>
        </row>
        <row r="1327">
          <cell r="E1327"/>
          <cell r="I1327"/>
        </row>
        <row r="1328">
          <cell r="E1328"/>
          <cell r="I1328"/>
        </row>
        <row r="1329">
          <cell r="E1329"/>
          <cell r="I1329"/>
        </row>
        <row r="1330">
          <cell r="E1330"/>
          <cell r="I1330"/>
        </row>
        <row r="1331">
          <cell r="E1331"/>
          <cell r="I1331"/>
        </row>
        <row r="1332">
          <cell r="E1332"/>
          <cell r="I1332"/>
        </row>
        <row r="1333">
          <cell r="E1333"/>
          <cell r="I1333"/>
        </row>
        <row r="1334">
          <cell r="E1334"/>
          <cell r="I1334"/>
        </row>
        <row r="1335">
          <cell r="E1335"/>
          <cell r="I1335"/>
        </row>
        <row r="1336">
          <cell r="E1336"/>
          <cell r="I1336"/>
        </row>
        <row r="1337">
          <cell r="E1337"/>
          <cell r="I1337"/>
        </row>
        <row r="1338">
          <cell r="E1338"/>
          <cell r="I1338"/>
        </row>
        <row r="1339">
          <cell r="E1339"/>
          <cell r="I1339"/>
        </row>
        <row r="1340">
          <cell r="E1340"/>
          <cell r="I1340"/>
        </row>
        <row r="1341">
          <cell r="E1341"/>
          <cell r="I1341"/>
        </row>
        <row r="1342">
          <cell r="E1342"/>
          <cell r="I1342"/>
        </row>
        <row r="1343">
          <cell r="E1343"/>
          <cell r="I1343"/>
        </row>
        <row r="1344">
          <cell r="E1344"/>
          <cell r="I1344"/>
        </row>
        <row r="1345">
          <cell r="E1345"/>
          <cell r="I1345"/>
        </row>
        <row r="1346">
          <cell r="E1346"/>
          <cell r="I1346"/>
        </row>
        <row r="1347">
          <cell r="E1347"/>
          <cell r="I1347"/>
        </row>
        <row r="1348">
          <cell r="E1348"/>
          <cell r="I1348"/>
        </row>
        <row r="1349">
          <cell r="E1349"/>
          <cell r="I1349"/>
        </row>
        <row r="1350">
          <cell r="E1350"/>
          <cell r="I1350"/>
        </row>
        <row r="1351">
          <cell r="E1351"/>
          <cell r="I1351"/>
        </row>
        <row r="1352">
          <cell r="E1352"/>
          <cell r="I1352"/>
        </row>
        <row r="1353">
          <cell r="E1353"/>
          <cell r="I1353"/>
        </row>
        <row r="1354">
          <cell r="E1354"/>
          <cell r="I1354"/>
        </row>
        <row r="1355">
          <cell r="E1355"/>
          <cell r="I1355"/>
        </row>
        <row r="1356">
          <cell r="E1356"/>
          <cell r="I1356"/>
        </row>
        <row r="1357">
          <cell r="E1357"/>
          <cell r="I1357"/>
        </row>
        <row r="1358">
          <cell r="E1358"/>
          <cell r="I1358"/>
        </row>
        <row r="1359">
          <cell r="E1359"/>
          <cell r="I1359"/>
        </row>
        <row r="1360">
          <cell r="E1360"/>
          <cell r="I1360"/>
        </row>
        <row r="1361">
          <cell r="E1361"/>
          <cell r="I1361"/>
        </row>
        <row r="1362">
          <cell r="E1362"/>
          <cell r="I1362"/>
        </row>
        <row r="1363">
          <cell r="E1363"/>
          <cell r="I1363"/>
        </row>
        <row r="1364">
          <cell r="E1364"/>
          <cell r="I1364"/>
        </row>
        <row r="1365">
          <cell r="E1365"/>
          <cell r="I1365"/>
        </row>
        <row r="1366">
          <cell r="E1366"/>
          <cell r="I1366"/>
        </row>
        <row r="1367">
          <cell r="E1367"/>
          <cell r="I1367"/>
        </row>
        <row r="1368">
          <cell r="E1368"/>
          <cell r="I1368"/>
        </row>
        <row r="1369">
          <cell r="E1369"/>
          <cell r="I1369"/>
        </row>
        <row r="1370">
          <cell r="E1370"/>
          <cell r="I1370"/>
        </row>
        <row r="1371">
          <cell r="E1371"/>
          <cell r="I1371"/>
        </row>
        <row r="1372">
          <cell r="E1372"/>
          <cell r="I1372"/>
        </row>
        <row r="1373">
          <cell r="E1373"/>
          <cell r="I1373"/>
        </row>
        <row r="1374">
          <cell r="E1374"/>
          <cell r="I1374"/>
        </row>
        <row r="1375">
          <cell r="E1375"/>
          <cell r="I1375"/>
        </row>
        <row r="1376">
          <cell r="E1376"/>
          <cell r="I1376"/>
        </row>
        <row r="1377">
          <cell r="E1377"/>
          <cell r="I1377"/>
        </row>
        <row r="1378">
          <cell r="E1378"/>
          <cell r="I1378"/>
        </row>
        <row r="1379">
          <cell r="E1379"/>
          <cell r="I1379"/>
        </row>
        <row r="1380">
          <cell r="E1380"/>
          <cell r="I1380"/>
        </row>
        <row r="1381">
          <cell r="E1381"/>
          <cell r="I1381"/>
        </row>
        <row r="1382">
          <cell r="E1382"/>
          <cell r="I1382"/>
        </row>
        <row r="1383">
          <cell r="E1383"/>
          <cell r="I1383"/>
        </row>
        <row r="1384">
          <cell r="E1384"/>
          <cell r="I1384"/>
        </row>
        <row r="1385">
          <cell r="E1385"/>
          <cell r="I1385"/>
        </row>
        <row r="1386">
          <cell r="E1386"/>
          <cell r="I1386"/>
        </row>
        <row r="1387">
          <cell r="E1387"/>
          <cell r="I1387"/>
        </row>
        <row r="1388">
          <cell r="E1388"/>
          <cell r="I1388"/>
        </row>
        <row r="1389">
          <cell r="E1389"/>
          <cell r="I1389"/>
        </row>
        <row r="1390">
          <cell r="E1390"/>
          <cell r="I1390"/>
        </row>
        <row r="1391">
          <cell r="E1391"/>
          <cell r="I1391"/>
        </row>
        <row r="1392">
          <cell r="E1392"/>
          <cell r="I1392"/>
        </row>
        <row r="1393">
          <cell r="E1393"/>
          <cell r="I1393"/>
        </row>
        <row r="1394">
          <cell r="E1394"/>
          <cell r="I1394"/>
        </row>
        <row r="1395">
          <cell r="E1395"/>
          <cell r="I1395"/>
        </row>
        <row r="1396">
          <cell r="E1396"/>
          <cell r="I1396"/>
        </row>
        <row r="1397">
          <cell r="E1397"/>
          <cell r="I1397"/>
        </row>
        <row r="1398">
          <cell r="E1398"/>
          <cell r="I1398"/>
        </row>
        <row r="1399">
          <cell r="E1399"/>
          <cell r="I1399"/>
        </row>
        <row r="1400">
          <cell r="E1400"/>
          <cell r="I1400"/>
        </row>
        <row r="1401">
          <cell r="E1401"/>
          <cell r="I1401"/>
        </row>
        <row r="1402">
          <cell r="E1402"/>
          <cell r="I1402"/>
        </row>
        <row r="1403">
          <cell r="E1403"/>
          <cell r="I1403"/>
        </row>
        <row r="1404">
          <cell r="E1404"/>
          <cell r="I1404"/>
        </row>
        <row r="1405">
          <cell r="E1405"/>
          <cell r="I1405"/>
        </row>
        <row r="1406">
          <cell r="E1406"/>
          <cell r="I1406"/>
        </row>
        <row r="1407">
          <cell r="E1407"/>
          <cell r="I1407"/>
        </row>
        <row r="1408">
          <cell r="E1408"/>
          <cell r="I1408"/>
        </row>
        <row r="1409">
          <cell r="E1409"/>
          <cell r="I1409"/>
        </row>
        <row r="1410">
          <cell r="E1410"/>
          <cell r="I1410"/>
        </row>
        <row r="1411">
          <cell r="E1411"/>
          <cell r="I1411"/>
        </row>
        <row r="1412">
          <cell r="E1412"/>
          <cell r="I1412"/>
        </row>
        <row r="1413">
          <cell r="E1413"/>
          <cell r="I1413"/>
        </row>
        <row r="1414">
          <cell r="E1414"/>
          <cell r="I1414"/>
        </row>
        <row r="1415">
          <cell r="E1415"/>
          <cell r="I1415"/>
        </row>
        <row r="1416">
          <cell r="E1416"/>
          <cell r="I1416"/>
        </row>
        <row r="1417">
          <cell r="E1417"/>
          <cell r="I1417"/>
        </row>
        <row r="1418">
          <cell r="E1418"/>
          <cell r="I1418"/>
        </row>
        <row r="1419">
          <cell r="E1419"/>
          <cell r="I1419"/>
        </row>
        <row r="1420">
          <cell r="E1420"/>
          <cell r="I1420"/>
        </row>
        <row r="1421">
          <cell r="E1421"/>
          <cell r="I1421"/>
        </row>
        <row r="1422">
          <cell r="E1422"/>
          <cell r="I1422"/>
        </row>
        <row r="1423">
          <cell r="E1423"/>
          <cell r="I1423"/>
        </row>
        <row r="1424">
          <cell r="E1424"/>
          <cell r="I1424"/>
        </row>
        <row r="1425">
          <cell r="E1425"/>
          <cell r="I1425"/>
        </row>
        <row r="1426">
          <cell r="E1426"/>
          <cell r="I1426"/>
        </row>
        <row r="1427">
          <cell r="E1427"/>
          <cell r="I1427"/>
        </row>
        <row r="1428">
          <cell r="E1428"/>
          <cell r="I1428"/>
        </row>
        <row r="1429">
          <cell r="E1429"/>
          <cell r="I1429"/>
        </row>
        <row r="1430">
          <cell r="E1430"/>
          <cell r="I1430"/>
        </row>
        <row r="1431">
          <cell r="E1431"/>
          <cell r="I1431"/>
        </row>
        <row r="1432">
          <cell r="E1432"/>
          <cell r="I1432"/>
        </row>
        <row r="1433">
          <cell r="E1433"/>
          <cell r="I1433"/>
        </row>
        <row r="1434">
          <cell r="E1434"/>
          <cell r="I1434"/>
        </row>
        <row r="1435">
          <cell r="E1435"/>
          <cell r="I1435"/>
        </row>
        <row r="1436">
          <cell r="E1436"/>
          <cell r="I1436"/>
        </row>
        <row r="1437">
          <cell r="E1437"/>
          <cell r="I1437"/>
        </row>
        <row r="1438">
          <cell r="E1438"/>
          <cell r="I1438"/>
        </row>
        <row r="1439">
          <cell r="E1439"/>
          <cell r="I1439"/>
        </row>
        <row r="1440">
          <cell r="E1440"/>
          <cell r="I1440"/>
        </row>
        <row r="1441">
          <cell r="E1441"/>
          <cell r="I1441"/>
        </row>
        <row r="1442">
          <cell r="E1442"/>
          <cell r="I1442"/>
        </row>
        <row r="1443">
          <cell r="E1443"/>
          <cell r="I1443"/>
        </row>
        <row r="1444">
          <cell r="E1444"/>
          <cell r="I1444"/>
        </row>
        <row r="1445">
          <cell r="E1445"/>
          <cell r="I1445"/>
        </row>
        <row r="1446">
          <cell r="E1446"/>
          <cell r="I1446"/>
        </row>
        <row r="1447">
          <cell r="E1447"/>
          <cell r="I1447"/>
        </row>
        <row r="1448">
          <cell r="E1448"/>
          <cell r="I1448"/>
        </row>
        <row r="1449">
          <cell r="E1449"/>
          <cell r="I1449"/>
        </row>
        <row r="1450">
          <cell r="E1450"/>
          <cell r="I1450"/>
        </row>
        <row r="1451">
          <cell r="E1451"/>
          <cell r="I1451"/>
        </row>
        <row r="1452">
          <cell r="E1452"/>
          <cell r="I1452"/>
        </row>
        <row r="1453">
          <cell r="E1453"/>
          <cell r="I1453"/>
        </row>
        <row r="1454">
          <cell r="E1454"/>
          <cell r="I1454"/>
        </row>
        <row r="1455">
          <cell r="E1455"/>
          <cell r="I1455"/>
        </row>
        <row r="1456">
          <cell r="E1456"/>
          <cell r="I1456"/>
        </row>
        <row r="1457">
          <cell r="E1457"/>
          <cell r="I1457"/>
        </row>
        <row r="1458">
          <cell r="E1458"/>
          <cell r="I1458"/>
        </row>
        <row r="1459">
          <cell r="E1459"/>
          <cell r="I1459"/>
        </row>
        <row r="1460">
          <cell r="E1460"/>
          <cell r="I1460"/>
        </row>
        <row r="1461">
          <cell r="E1461"/>
          <cell r="I1461"/>
        </row>
        <row r="1462">
          <cell r="E1462"/>
          <cell r="I1462"/>
        </row>
        <row r="1463">
          <cell r="E1463"/>
          <cell r="I1463"/>
        </row>
        <row r="1464">
          <cell r="E1464"/>
          <cell r="I1464"/>
        </row>
        <row r="1465">
          <cell r="E1465"/>
          <cell r="I1465"/>
        </row>
        <row r="1466">
          <cell r="E1466"/>
          <cell r="I1466"/>
        </row>
        <row r="1467">
          <cell r="E1467"/>
          <cell r="I1467"/>
        </row>
        <row r="1468">
          <cell r="E1468"/>
          <cell r="I1468"/>
        </row>
        <row r="1469">
          <cell r="E1469"/>
          <cell r="I1469"/>
        </row>
        <row r="1470">
          <cell r="E1470"/>
          <cell r="I1470"/>
        </row>
        <row r="1471">
          <cell r="E1471"/>
          <cell r="I1471"/>
        </row>
        <row r="1472">
          <cell r="E1472"/>
          <cell r="I1472"/>
        </row>
        <row r="1473">
          <cell r="E1473"/>
          <cell r="I1473"/>
        </row>
        <row r="1474">
          <cell r="E1474"/>
          <cell r="I1474"/>
        </row>
        <row r="1475">
          <cell r="E1475"/>
          <cell r="I1475"/>
        </row>
        <row r="1476">
          <cell r="E1476"/>
          <cell r="I1476"/>
        </row>
        <row r="1477">
          <cell r="E1477"/>
          <cell r="I1477"/>
        </row>
        <row r="1478">
          <cell r="E1478"/>
          <cell r="I1478"/>
        </row>
        <row r="1479">
          <cell r="E1479"/>
          <cell r="I1479"/>
        </row>
        <row r="1480">
          <cell r="E1480"/>
          <cell r="I1480"/>
        </row>
        <row r="1481">
          <cell r="E1481"/>
          <cell r="I1481"/>
        </row>
        <row r="1482">
          <cell r="E1482"/>
          <cell r="I1482"/>
        </row>
        <row r="1483">
          <cell r="E1483"/>
          <cell r="I1483"/>
        </row>
        <row r="1484">
          <cell r="E1484"/>
          <cell r="I1484"/>
        </row>
        <row r="1485">
          <cell r="E1485"/>
          <cell r="I1485"/>
        </row>
        <row r="1486">
          <cell r="E1486"/>
          <cell r="I1486"/>
        </row>
        <row r="1487">
          <cell r="E1487"/>
          <cell r="I1487"/>
        </row>
        <row r="1488">
          <cell r="E1488"/>
          <cell r="I1488"/>
        </row>
        <row r="1489">
          <cell r="E1489"/>
          <cell r="I1489"/>
        </row>
        <row r="1490">
          <cell r="E1490"/>
          <cell r="I1490"/>
        </row>
        <row r="1491">
          <cell r="E1491"/>
          <cell r="I1491"/>
        </row>
        <row r="1492">
          <cell r="E1492"/>
          <cell r="I1492"/>
        </row>
        <row r="1493">
          <cell r="E1493"/>
          <cell r="I1493"/>
        </row>
        <row r="1494">
          <cell r="E1494"/>
          <cell r="I1494"/>
        </row>
        <row r="1495">
          <cell r="E1495"/>
          <cell r="I1495"/>
        </row>
        <row r="1496">
          <cell r="E1496"/>
          <cell r="I1496"/>
        </row>
        <row r="1497">
          <cell r="E1497"/>
          <cell r="I1497"/>
        </row>
        <row r="1498">
          <cell r="E1498"/>
          <cell r="I1498"/>
        </row>
        <row r="1499">
          <cell r="E1499"/>
          <cell r="I1499"/>
        </row>
        <row r="1500">
          <cell r="E1500"/>
          <cell r="I1500"/>
        </row>
        <row r="1501">
          <cell r="E1501"/>
          <cell r="I1501"/>
        </row>
        <row r="1502">
          <cell r="E1502"/>
          <cell r="I1502"/>
        </row>
        <row r="1503">
          <cell r="E1503"/>
          <cell r="I1503"/>
        </row>
        <row r="1504">
          <cell r="E1504"/>
          <cell r="I1504"/>
        </row>
        <row r="1505">
          <cell r="E1505"/>
          <cell r="I1505"/>
        </row>
        <row r="1506">
          <cell r="E1506"/>
          <cell r="I1506"/>
        </row>
        <row r="1507">
          <cell r="E1507"/>
          <cell r="I1507"/>
        </row>
        <row r="1508">
          <cell r="E1508"/>
          <cell r="I1508"/>
        </row>
        <row r="1509">
          <cell r="E1509"/>
          <cell r="I1509"/>
        </row>
        <row r="1510">
          <cell r="E1510"/>
          <cell r="I1510"/>
        </row>
        <row r="1511">
          <cell r="E1511"/>
          <cell r="I1511"/>
        </row>
        <row r="1512">
          <cell r="E1512"/>
          <cell r="I1512"/>
        </row>
        <row r="1513">
          <cell r="E1513"/>
          <cell r="I1513"/>
        </row>
        <row r="1514">
          <cell r="E1514"/>
          <cell r="I1514"/>
        </row>
        <row r="1515">
          <cell r="E1515"/>
          <cell r="I1515"/>
        </row>
        <row r="1516">
          <cell r="E1516"/>
          <cell r="I1516"/>
        </row>
        <row r="1517">
          <cell r="E1517"/>
          <cell r="I1517"/>
        </row>
        <row r="1518">
          <cell r="E1518"/>
          <cell r="I1518"/>
        </row>
        <row r="1519">
          <cell r="E1519"/>
          <cell r="I1519"/>
        </row>
        <row r="1520">
          <cell r="E1520"/>
          <cell r="I1520"/>
        </row>
        <row r="1521">
          <cell r="E1521"/>
          <cell r="I1521"/>
        </row>
        <row r="1522">
          <cell r="E1522"/>
          <cell r="I1522"/>
        </row>
        <row r="1523">
          <cell r="E1523"/>
          <cell r="I1523"/>
        </row>
        <row r="1524">
          <cell r="E1524"/>
          <cell r="I1524"/>
        </row>
        <row r="1525">
          <cell r="E1525"/>
          <cell r="I1525"/>
        </row>
        <row r="1526">
          <cell r="E1526"/>
          <cell r="I1526"/>
        </row>
        <row r="1527">
          <cell r="E1527"/>
          <cell r="I1527"/>
        </row>
        <row r="1528">
          <cell r="E1528"/>
          <cell r="I1528"/>
        </row>
        <row r="1529">
          <cell r="E1529"/>
          <cell r="I1529"/>
        </row>
        <row r="1530">
          <cell r="E1530"/>
          <cell r="I1530"/>
        </row>
        <row r="1531">
          <cell r="E1531"/>
          <cell r="I1531"/>
        </row>
        <row r="1532">
          <cell r="E1532"/>
          <cell r="I1532"/>
        </row>
        <row r="1533">
          <cell r="E1533"/>
          <cell r="I1533"/>
        </row>
        <row r="1534">
          <cell r="E1534"/>
          <cell r="I1534"/>
        </row>
        <row r="1535">
          <cell r="E1535"/>
          <cell r="I1535"/>
        </row>
        <row r="1536">
          <cell r="E1536"/>
          <cell r="I1536"/>
        </row>
        <row r="1537">
          <cell r="E1537"/>
          <cell r="I1537"/>
        </row>
        <row r="1538">
          <cell r="E1538"/>
          <cell r="I1538"/>
        </row>
        <row r="1539">
          <cell r="E1539"/>
          <cell r="I1539"/>
        </row>
        <row r="1540">
          <cell r="E1540"/>
          <cell r="I1540"/>
        </row>
        <row r="1541">
          <cell r="E1541"/>
          <cell r="I1541"/>
        </row>
        <row r="1542">
          <cell r="E1542"/>
          <cell r="I1542"/>
        </row>
        <row r="1543">
          <cell r="E1543"/>
          <cell r="I1543"/>
        </row>
        <row r="1544">
          <cell r="E1544"/>
          <cell r="I1544"/>
        </row>
        <row r="1545">
          <cell r="E1545"/>
          <cell r="I1545"/>
        </row>
        <row r="1546">
          <cell r="E1546"/>
          <cell r="I1546"/>
        </row>
        <row r="1547">
          <cell r="E1547"/>
          <cell r="I1547"/>
        </row>
        <row r="1548">
          <cell r="E1548"/>
          <cell r="I1548"/>
        </row>
        <row r="1549">
          <cell r="E1549"/>
          <cell r="I1549"/>
        </row>
        <row r="1550">
          <cell r="E1550"/>
          <cell r="I1550"/>
        </row>
        <row r="1551">
          <cell r="E1551"/>
          <cell r="I1551"/>
        </row>
        <row r="1552">
          <cell r="E1552"/>
          <cell r="I1552"/>
        </row>
        <row r="1553">
          <cell r="E1553"/>
          <cell r="I1553"/>
        </row>
        <row r="1554">
          <cell r="E1554"/>
          <cell r="I1554"/>
        </row>
        <row r="1555">
          <cell r="E1555"/>
          <cell r="I1555"/>
        </row>
        <row r="1556">
          <cell r="E1556"/>
          <cell r="I1556"/>
        </row>
        <row r="1557">
          <cell r="E1557"/>
          <cell r="I1557"/>
        </row>
        <row r="1558">
          <cell r="E1558"/>
          <cell r="I1558"/>
        </row>
        <row r="1559">
          <cell r="E1559"/>
          <cell r="I1559"/>
        </row>
        <row r="1560">
          <cell r="E1560"/>
          <cell r="I1560"/>
        </row>
        <row r="1561">
          <cell r="E1561"/>
          <cell r="I1561"/>
        </row>
        <row r="1562">
          <cell r="E1562"/>
          <cell r="I1562"/>
        </row>
        <row r="1563">
          <cell r="E1563"/>
          <cell r="I1563"/>
        </row>
        <row r="1564">
          <cell r="E1564"/>
          <cell r="I1564"/>
        </row>
        <row r="1565">
          <cell r="E1565"/>
          <cell r="I1565"/>
        </row>
        <row r="1566">
          <cell r="E1566"/>
          <cell r="I1566"/>
        </row>
        <row r="1567">
          <cell r="E1567"/>
          <cell r="I1567"/>
        </row>
        <row r="1568">
          <cell r="E1568"/>
          <cell r="I1568"/>
        </row>
        <row r="1569">
          <cell r="E1569"/>
          <cell r="I1569"/>
        </row>
        <row r="1570">
          <cell r="E1570"/>
          <cell r="I1570"/>
        </row>
        <row r="1571">
          <cell r="E1571"/>
          <cell r="I1571"/>
        </row>
        <row r="1572">
          <cell r="E1572"/>
          <cell r="I1572"/>
        </row>
        <row r="1573">
          <cell r="E1573"/>
          <cell r="I1573"/>
        </row>
        <row r="1574">
          <cell r="E1574"/>
          <cell r="I1574"/>
        </row>
        <row r="1575">
          <cell r="E1575"/>
          <cell r="I1575"/>
        </row>
        <row r="1576">
          <cell r="E1576"/>
          <cell r="I1576"/>
        </row>
        <row r="1577">
          <cell r="E1577"/>
          <cell r="I1577"/>
        </row>
        <row r="1578">
          <cell r="E1578"/>
          <cell r="I1578"/>
        </row>
        <row r="1579">
          <cell r="E1579"/>
          <cell r="I1579"/>
        </row>
        <row r="1580">
          <cell r="E1580"/>
          <cell r="I1580"/>
        </row>
        <row r="1581">
          <cell r="E1581"/>
          <cell r="I1581"/>
        </row>
        <row r="1582">
          <cell r="E1582"/>
          <cell r="I1582"/>
        </row>
        <row r="1583">
          <cell r="E1583"/>
          <cell r="I1583"/>
        </row>
        <row r="1584">
          <cell r="E1584"/>
          <cell r="I1584"/>
        </row>
        <row r="1585">
          <cell r="E1585"/>
          <cell r="I1585"/>
        </row>
        <row r="1586">
          <cell r="E1586"/>
          <cell r="I1586"/>
        </row>
        <row r="1587">
          <cell r="E1587"/>
          <cell r="I1587"/>
        </row>
        <row r="1588">
          <cell r="E1588"/>
          <cell r="I1588"/>
        </row>
        <row r="1589">
          <cell r="E1589"/>
          <cell r="I1589"/>
        </row>
        <row r="1590">
          <cell r="E1590"/>
          <cell r="I1590"/>
        </row>
        <row r="1591">
          <cell r="E1591"/>
          <cell r="I1591"/>
        </row>
        <row r="1592">
          <cell r="E1592"/>
          <cell r="I1592"/>
        </row>
        <row r="1593">
          <cell r="E1593"/>
          <cell r="I1593"/>
        </row>
        <row r="1594">
          <cell r="E1594"/>
          <cell r="I1594"/>
        </row>
        <row r="1595">
          <cell r="E1595"/>
          <cell r="I1595"/>
        </row>
        <row r="1596">
          <cell r="E1596"/>
          <cell r="I1596"/>
        </row>
        <row r="1597">
          <cell r="E1597"/>
          <cell r="I1597"/>
        </row>
        <row r="1598">
          <cell r="E1598"/>
          <cell r="I1598"/>
        </row>
        <row r="1599">
          <cell r="E1599"/>
          <cell r="I1599"/>
        </row>
        <row r="1600">
          <cell r="E1600"/>
          <cell r="I1600"/>
        </row>
        <row r="1601">
          <cell r="E1601"/>
          <cell r="I1601"/>
        </row>
        <row r="1602">
          <cell r="E1602"/>
          <cell r="I1602"/>
        </row>
        <row r="1603">
          <cell r="E1603"/>
          <cell r="I1603"/>
        </row>
        <row r="1604">
          <cell r="E1604"/>
          <cell r="I1604"/>
        </row>
        <row r="1605">
          <cell r="E1605"/>
          <cell r="I1605"/>
        </row>
        <row r="1606">
          <cell r="E1606"/>
          <cell r="I1606"/>
        </row>
        <row r="1607">
          <cell r="E1607"/>
          <cell r="I1607"/>
        </row>
        <row r="1608">
          <cell r="E1608"/>
          <cell r="I1608"/>
        </row>
        <row r="1609">
          <cell r="E1609"/>
          <cell r="I1609"/>
        </row>
        <row r="1610">
          <cell r="E1610"/>
          <cell r="I1610"/>
        </row>
        <row r="1611">
          <cell r="E1611"/>
          <cell r="I1611"/>
        </row>
        <row r="1612">
          <cell r="E1612"/>
          <cell r="I1612"/>
        </row>
        <row r="1613">
          <cell r="E1613"/>
          <cell r="I1613"/>
        </row>
        <row r="1614">
          <cell r="E1614"/>
          <cell r="I1614"/>
        </row>
        <row r="1615">
          <cell r="E1615"/>
          <cell r="I1615"/>
        </row>
        <row r="1616">
          <cell r="E1616"/>
          <cell r="I1616"/>
        </row>
        <row r="1617">
          <cell r="E1617"/>
          <cell r="I1617"/>
        </row>
        <row r="1618">
          <cell r="E1618"/>
          <cell r="I1618"/>
        </row>
        <row r="1619">
          <cell r="E1619"/>
          <cell r="I1619"/>
        </row>
        <row r="1620">
          <cell r="E1620"/>
          <cell r="I1620"/>
        </row>
        <row r="1621">
          <cell r="E1621"/>
          <cell r="I1621"/>
        </row>
        <row r="1622">
          <cell r="E1622"/>
          <cell r="I1622"/>
        </row>
        <row r="1623">
          <cell r="E1623"/>
          <cell r="I1623"/>
        </row>
        <row r="1624">
          <cell r="E1624"/>
          <cell r="I1624"/>
        </row>
        <row r="1625">
          <cell r="E1625"/>
          <cell r="I1625"/>
        </row>
        <row r="1626">
          <cell r="E1626"/>
          <cell r="I1626"/>
        </row>
        <row r="1627">
          <cell r="E1627"/>
          <cell r="I1627"/>
        </row>
        <row r="1628">
          <cell r="E1628"/>
          <cell r="I1628"/>
        </row>
        <row r="1629">
          <cell r="E1629"/>
          <cell r="I1629"/>
        </row>
        <row r="1630">
          <cell r="E1630"/>
          <cell r="I1630"/>
        </row>
        <row r="1631">
          <cell r="E1631"/>
          <cell r="I1631"/>
        </row>
        <row r="1632">
          <cell r="E1632"/>
          <cell r="I1632"/>
        </row>
        <row r="1633">
          <cell r="E1633"/>
          <cell r="I1633"/>
        </row>
        <row r="1634">
          <cell r="E1634"/>
          <cell r="I1634"/>
        </row>
        <row r="1635">
          <cell r="E1635"/>
          <cell r="I1635"/>
        </row>
        <row r="1636">
          <cell r="E1636"/>
          <cell r="I1636"/>
        </row>
        <row r="1637">
          <cell r="E1637"/>
          <cell r="I1637"/>
        </row>
        <row r="1638">
          <cell r="E1638"/>
          <cell r="I1638"/>
        </row>
        <row r="1639">
          <cell r="E1639"/>
          <cell r="I1639"/>
        </row>
        <row r="1640">
          <cell r="E1640"/>
          <cell r="I1640"/>
        </row>
        <row r="1641">
          <cell r="E1641"/>
          <cell r="I1641"/>
        </row>
        <row r="1642">
          <cell r="E1642"/>
          <cell r="I1642"/>
        </row>
        <row r="1643">
          <cell r="E1643"/>
          <cell r="I1643"/>
        </row>
        <row r="1644">
          <cell r="E1644"/>
          <cell r="I1644"/>
        </row>
        <row r="1645">
          <cell r="E1645"/>
          <cell r="I1645"/>
        </row>
        <row r="1646">
          <cell r="E1646"/>
          <cell r="I1646"/>
        </row>
        <row r="1647">
          <cell r="E1647"/>
          <cell r="I1647"/>
        </row>
        <row r="1648">
          <cell r="E1648"/>
          <cell r="I1648"/>
        </row>
        <row r="1649">
          <cell r="E1649"/>
          <cell r="I1649"/>
        </row>
        <row r="1650">
          <cell r="E1650"/>
          <cell r="I1650"/>
        </row>
        <row r="1651">
          <cell r="E1651"/>
          <cell r="I1651"/>
        </row>
        <row r="1652">
          <cell r="E1652"/>
          <cell r="I1652"/>
        </row>
        <row r="1653">
          <cell r="E1653"/>
          <cell r="I1653"/>
        </row>
        <row r="1654">
          <cell r="E1654"/>
          <cell r="I1654"/>
        </row>
        <row r="1655">
          <cell r="E1655"/>
          <cell r="I1655"/>
        </row>
        <row r="1656">
          <cell r="E1656"/>
          <cell r="I1656"/>
        </row>
        <row r="1657">
          <cell r="E1657"/>
          <cell r="I1657"/>
        </row>
        <row r="1658">
          <cell r="E1658"/>
          <cell r="I1658"/>
        </row>
        <row r="1659">
          <cell r="E1659"/>
          <cell r="I1659"/>
        </row>
        <row r="1660">
          <cell r="E1660"/>
          <cell r="I1660"/>
        </row>
        <row r="1661">
          <cell r="E1661"/>
          <cell r="I1661"/>
        </row>
        <row r="1662">
          <cell r="E1662"/>
          <cell r="I1662"/>
        </row>
        <row r="1663">
          <cell r="E1663"/>
          <cell r="I1663"/>
        </row>
        <row r="1664">
          <cell r="E1664"/>
          <cell r="I1664"/>
        </row>
        <row r="1665">
          <cell r="E1665"/>
          <cell r="I1665"/>
        </row>
        <row r="1666">
          <cell r="E1666"/>
          <cell r="I1666"/>
        </row>
        <row r="1667">
          <cell r="E1667"/>
          <cell r="I1667"/>
        </row>
        <row r="1668">
          <cell r="E1668"/>
          <cell r="I1668"/>
        </row>
        <row r="1669">
          <cell r="E1669"/>
          <cell r="I1669"/>
        </row>
        <row r="1670">
          <cell r="E1670"/>
          <cell r="I1670"/>
        </row>
        <row r="1671">
          <cell r="E1671"/>
          <cell r="I1671"/>
        </row>
        <row r="1672">
          <cell r="E1672"/>
          <cell r="I1672"/>
        </row>
        <row r="1673">
          <cell r="E1673"/>
          <cell r="I1673"/>
        </row>
        <row r="1674">
          <cell r="E1674"/>
          <cell r="I1674"/>
        </row>
        <row r="1675">
          <cell r="E1675"/>
          <cell r="I1675"/>
        </row>
        <row r="1676">
          <cell r="E1676"/>
          <cell r="I1676"/>
        </row>
        <row r="1677">
          <cell r="E1677"/>
          <cell r="I1677"/>
        </row>
        <row r="1678">
          <cell r="E1678"/>
          <cell r="I1678"/>
        </row>
        <row r="1679">
          <cell r="E1679"/>
          <cell r="I1679"/>
        </row>
        <row r="1680">
          <cell r="E1680"/>
          <cell r="I1680"/>
        </row>
        <row r="1681">
          <cell r="E1681"/>
          <cell r="I1681"/>
        </row>
        <row r="1682">
          <cell r="E1682"/>
          <cell r="I1682"/>
        </row>
        <row r="1683">
          <cell r="E1683"/>
          <cell r="I1683"/>
        </row>
        <row r="1684">
          <cell r="E1684"/>
          <cell r="I1684"/>
        </row>
        <row r="1685">
          <cell r="E1685"/>
          <cell r="I1685"/>
        </row>
        <row r="1686">
          <cell r="E1686"/>
          <cell r="I1686"/>
        </row>
        <row r="1687">
          <cell r="E1687"/>
          <cell r="I1687"/>
        </row>
        <row r="1688">
          <cell r="E1688"/>
          <cell r="I1688"/>
        </row>
        <row r="1689">
          <cell r="E1689"/>
          <cell r="I1689"/>
        </row>
        <row r="1690">
          <cell r="E1690"/>
          <cell r="I1690"/>
        </row>
        <row r="1691">
          <cell r="E1691"/>
          <cell r="I1691"/>
        </row>
        <row r="1692">
          <cell r="E1692"/>
          <cell r="I1692"/>
        </row>
        <row r="1693">
          <cell r="E1693"/>
          <cell r="I1693"/>
        </row>
        <row r="1694">
          <cell r="E1694"/>
          <cell r="I1694"/>
        </row>
        <row r="1695">
          <cell r="E1695"/>
          <cell r="I1695"/>
        </row>
        <row r="1696">
          <cell r="E1696"/>
          <cell r="I1696"/>
        </row>
        <row r="1697">
          <cell r="E1697"/>
          <cell r="I1697"/>
        </row>
        <row r="1698">
          <cell r="E1698"/>
          <cell r="I1698"/>
        </row>
        <row r="1699">
          <cell r="E1699"/>
          <cell r="I1699"/>
        </row>
        <row r="1700">
          <cell r="E1700"/>
          <cell r="I1700"/>
        </row>
        <row r="1701">
          <cell r="E1701"/>
          <cell r="I1701"/>
        </row>
        <row r="1702">
          <cell r="E1702"/>
          <cell r="I1702"/>
        </row>
        <row r="1703">
          <cell r="E1703"/>
          <cell r="I1703"/>
        </row>
        <row r="1704">
          <cell r="E1704"/>
          <cell r="I1704"/>
        </row>
        <row r="1705">
          <cell r="E1705"/>
          <cell r="I1705"/>
        </row>
        <row r="1706">
          <cell r="E1706"/>
          <cell r="I1706"/>
        </row>
        <row r="1707">
          <cell r="E1707"/>
          <cell r="I1707"/>
        </row>
        <row r="1708">
          <cell r="E1708"/>
          <cell r="I1708"/>
        </row>
        <row r="1709">
          <cell r="E1709"/>
          <cell r="I1709"/>
        </row>
        <row r="1710">
          <cell r="E1710"/>
          <cell r="I1710"/>
        </row>
        <row r="1711">
          <cell r="E1711"/>
          <cell r="I1711"/>
        </row>
        <row r="1712">
          <cell r="E1712"/>
          <cell r="I1712"/>
        </row>
        <row r="1713">
          <cell r="E1713"/>
          <cell r="I1713"/>
        </row>
        <row r="1714">
          <cell r="E1714"/>
          <cell r="I1714"/>
        </row>
        <row r="1715">
          <cell r="E1715"/>
          <cell r="I1715"/>
        </row>
        <row r="1716">
          <cell r="E1716"/>
          <cell r="I1716"/>
        </row>
        <row r="1717">
          <cell r="E1717"/>
          <cell r="I1717"/>
        </row>
        <row r="1718">
          <cell r="E1718"/>
          <cell r="I1718"/>
        </row>
        <row r="1719">
          <cell r="E1719"/>
          <cell r="I1719"/>
        </row>
        <row r="1720">
          <cell r="E1720"/>
          <cell r="I1720"/>
        </row>
        <row r="1721">
          <cell r="E1721"/>
          <cell r="I1721"/>
        </row>
        <row r="1722">
          <cell r="E1722"/>
          <cell r="I1722"/>
        </row>
        <row r="1723">
          <cell r="E1723"/>
          <cell r="I1723"/>
        </row>
        <row r="1724">
          <cell r="E1724"/>
          <cell r="I1724"/>
        </row>
        <row r="1725">
          <cell r="E1725"/>
          <cell r="I1725"/>
        </row>
        <row r="1726">
          <cell r="E1726"/>
          <cell r="I1726"/>
        </row>
        <row r="1727">
          <cell r="E1727"/>
          <cell r="I1727"/>
        </row>
        <row r="1728">
          <cell r="E1728"/>
          <cell r="I1728"/>
        </row>
        <row r="1729">
          <cell r="E1729"/>
          <cell r="I1729"/>
        </row>
        <row r="1730">
          <cell r="E1730"/>
          <cell r="I1730"/>
        </row>
        <row r="1731">
          <cell r="E1731"/>
          <cell r="I1731"/>
        </row>
        <row r="1732">
          <cell r="E1732"/>
          <cell r="I1732"/>
        </row>
        <row r="1733">
          <cell r="E1733"/>
          <cell r="I1733"/>
        </row>
        <row r="1734">
          <cell r="E1734"/>
          <cell r="I1734"/>
        </row>
        <row r="1735">
          <cell r="E1735"/>
          <cell r="I1735"/>
        </row>
        <row r="1736">
          <cell r="E1736"/>
          <cell r="I1736"/>
        </row>
        <row r="1737">
          <cell r="E1737"/>
          <cell r="I1737"/>
        </row>
        <row r="1738">
          <cell r="E1738"/>
          <cell r="I1738"/>
        </row>
        <row r="1739">
          <cell r="E1739"/>
          <cell r="I1739"/>
        </row>
        <row r="1740">
          <cell r="E1740"/>
          <cell r="I1740"/>
        </row>
        <row r="1741">
          <cell r="E1741"/>
          <cell r="I1741"/>
        </row>
        <row r="1742">
          <cell r="E1742"/>
          <cell r="I1742"/>
        </row>
        <row r="1743">
          <cell r="E1743"/>
          <cell r="I1743"/>
        </row>
        <row r="1744">
          <cell r="E1744"/>
          <cell r="I1744"/>
        </row>
        <row r="1745">
          <cell r="E1745"/>
          <cell r="I1745"/>
        </row>
        <row r="1746">
          <cell r="E1746"/>
          <cell r="I1746"/>
        </row>
        <row r="1747">
          <cell r="E1747"/>
          <cell r="I1747"/>
        </row>
        <row r="1748">
          <cell r="E1748"/>
          <cell r="I1748"/>
        </row>
        <row r="1749">
          <cell r="E1749"/>
          <cell r="I1749"/>
        </row>
        <row r="1750">
          <cell r="E1750"/>
          <cell r="I1750"/>
        </row>
        <row r="1751">
          <cell r="E1751"/>
          <cell r="I1751"/>
        </row>
        <row r="1752">
          <cell r="E1752"/>
          <cell r="I1752"/>
        </row>
        <row r="1753">
          <cell r="E1753"/>
          <cell r="I1753"/>
        </row>
        <row r="1754">
          <cell r="E1754"/>
          <cell r="I1754"/>
        </row>
        <row r="1755">
          <cell r="E1755"/>
          <cell r="I1755"/>
        </row>
        <row r="1756">
          <cell r="E1756"/>
          <cell r="I1756"/>
        </row>
        <row r="1757">
          <cell r="E1757"/>
          <cell r="I1757"/>
        </row>
        <row r="1758">
          <cell r="E1758"/>
          <cell r="I1758"/>
        </row>
        <row r="1759">
          <cell r="E1759"/>
          <cell r="I1759"/>
        </row>
        <row r="1760">
          <cell r="E1760"/>
          <cell r="I1760"/>
        </row>
        <row r="1761">
          <cell r="E1761"/>
          <cell r="I1761"/>
        </row>
        <row r="1762">
          <cell r="E1762"/>
          <cell r="I1762"/>
        </row>
        <row r="1763">
          <cell r="E1763"/>
          <cell r="I1763"/>
        </row>
        <row r="1764">
          <cell r="E1764"/>
          <cell r="I1764"/>
        </row>
        <row r="1765">
          <cell r="E1765"/>
          <cell r="I1765"/>
        </row>
        <row r="1766">
          <cell r="E1766"/>
          <cell r="I1766"/>
        </row>
        <row r="1767">
          <cell r="E1767"/>
          <cell r="I1767"/>
        </row>
        <row r="1768">
          <cell r="E1768"/>
          <cell r="I1768"/>
        </row>
        <row r="1769">
          <cell r="E1769"/>
          <cell r="I1769"/>
        </row>
        <row r="1770">
          <cell r="E1770"/>
          <cell r="I1770"/>
        </row>
        <row r="1771">
          <cell r="E1771"/>
          <cell r="I1771"/>
        </row>
        <row r="1772">
          <cell r="E1772"/>
          <cell r="I1772"/>
        </row>
        <row r="1773">
          <cell r="E1773"/>
          <cell r="I1773"/>
        </row>
        <row r="1774">
          <cell r="E1774"/>
          <cell r="I1774"/>
        </row>
        <row r="1775">
          <cell r="E1775"/>
          <cell r="I1775"/>
        </row>
        <row r="1776">
          <cell r="E1776"/>
          <cell r="I1776"/>
        </row>
        <row r="1777">
          <cell r="E1777"/>
          <cell r="I1777"/>
        </row>
        <row r="1778">
          <cell r="E1778"/>
          <cell r="I1778"/>
        </row>
        <row r="1779">
          <cell r="E1779"/>
          <cell r="I1779"/>
        </row>
        <row r="1780">
          <cell r="E1780"/>
          <cell r="I1780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E2FF-934C-4BE7-98BC-3F7BD665FE20}">
  <sheetPr>
    <tabColor theme="3" tint="-0.249977111117893"/>
  </sheetPr>
  <dimension ref="A1:AW50"/>
  <sheetViews>
    <sheetView showGridLines="0" tabSelected="1" view="pageBreakPreview" topLeftCell="A5" zoomScale="73" zoomScaleNormal="70" zoomScaleSheetLayoutView="73" workbookViewId="0">
      <pane xSplit="5" ySplit="6" topLeftCell="F32" activePane="bottomRight" state="frozen"/>
      <selection activeCell="T22" sqref="T22"/>
      <selection pane="topRight" activeCell="T22" sqref="T22"/>
      <selection pane="bottomLeft" activeCell="T22" sqref="T22"/>
      <selection pane="bottomRight" activeCell="U36" sqref="U36"/>
    </sheetView>
  </sheetViews>
  <sheetFormatPr defaultRowHeight="18.75" x14ac:dyDescent="0.3"/>
  <cols>
    <col min="1" max="1" width="4.85546875" style="9" hidden="1" customWidth="1"/>
    <col min="2" max="2" width="2.28515625" style="9" hidden="1" customWidth="1"/>
    <col min="3" max="3" width="17.7109375" style="135" hidden="1" customWidth="1"/>
    <col min="4" max="4" width="6.5703125" style="10" hidden="1" customWidth="1"/>
    <col min="5" max="5" width="5.140625" style="33" customWidth="1"/>
    <col min="6" max="6" width="16.140625" style="34" bestFit="1" customWidth="1"/>
    <col min="7" max="7" width="12.42578125" style="35" bestFit="1" customWidth="1"/>
    <col min="8" max="8" width="45" style="33" bestFit="1" customWidth="1"/>
    <col min="9" max="9" width="5.140625" style="35" customWidth="1"/>
    <col min="10" max="10" width="6" style="35" customWidth="1"/>
    <col min="11" max="11" width="6.42578125" style="35" customWidth="1"/>
    <col min="12" max="12" width="13.85546875" style="36" bestFit="1" customWidth="1"/>
    <col min="13" max="13" width="10" style="35" customWidth="1"/>
    <col min="14" max="14" width="4.7109375" style="35" customWidth="1"/>
    <col min="15" max="15" width="6" style="35" customWidth="1"/>
    <col min="16" max="16" width="5.28515625" style="35" customWidth="1"/>
    <col min="17" max="17" width="8.42578125" style="33" customWidth="1"/>
    <col min="18" max="19" width="7.42578125" style="35" bestFit="1" customWidth="1"/>
    <col min="20" max="20" width="7.42578125" style="35" customWidth="1"/>
    <col min="21" max="21" width="7.42578125" style="35" bestFit="1" customWidth="1"/>
    <col min="22" max="26" width="4.28515625" style="35" bestFit="1" customWidth="1"/>
    <col min="27" max="27" width="4.7109375" style="35" bestFit="1" customWidth="1"/>
    <col min="28" max="28" width="4.7109375" style="35" customWidth="1"/>
    <col min="29" max="29" width="23.28515625" style="35" customWidth="1"/>
    <col min="30" max="30" width="13.42578125" style="35" customWidth="1"/>
    <col min="31" max="31" width="6.7109375" style="35" customWidth="1"/>
    <col min="32" max="32" width="11.28515625" style="37" customWidth="1"/>
    <col min="33" max="33" width="23.85546875" style="35" bestFit="1" customWidth="1"/>
    <col min="34" max="34" width="4.7109375" style="35" customWidth="1"/>
    <col min="35" max="35" width="6" style="35" customWidth="1"/>
    <col min="36" max="36" width="20.7109375" style="18" customWidth="1"/>
    <col min="37" max="37" width="5" style="35" customWidth="1"/>
    <col min="38" max="38" width="5.140625" style="35" customWidth="1"/>
    <col min="39" max="39" width="6.85546875" style="19" customWidth="1"/>
    <col min="40" max="40" width="5.28515625" style="19" customWidth="1"/>
    <col min="41" max="41" width="5.28515625" customWidth="1"/>
    <col min="42" max="42" width="10.140625" bestFit="1" customWidth="1"/>
    <col min="43" max="43" width="9.140625" style="136"/>
  </cols>
  <sheetData>
    <row r="1" spans="1:49" s="8" customFormat="1" ht="14.25" hidden="1" thickBot="1" x14ac:dyDescent="0.3">
      <c r="A1" s="1">
        <v>1</v>
      </c>
      <c r="B1" s="2">
        <f t="shared" ref="B1:AU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3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4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5">
        <f t="shared" si="0"/>
        <v>17</v>
      </c>
      <c r="R1" s="2">
        <f t="shared" si="0"/>
        <v>18</v>
      </c>
      <c r="S1" s="2"/>
      <c r="T1" s="2"/>
      <c r="U1" s="2">
        <f t="shared" si="0"/>
        <v>1</v>
      </c>
      <c r="V1" s="2">
        <f t="shared" si="0"/>
        <v>2</v>
      </c>
      <c r="W1" s="2">
        <f t="shared" si="0"/>
        <v>3</v>
      </c>
      <c r="X1" s="2">
        <f t="shared" si="0"/>
        <v>4</v>
      </c>
      <c r="Y1" s="2">
        <f t="shared" si="0"/>
        <v>5</v>
      </c>
      <c r="Z1" s="2">
        <f t="shared" si="0"/>
        <v>6</v>
      </c>
      <c r="AA1" s="2">
        <f t="shared" si="0"/>
        <v>7</v>
      </c>
      <c r="AB1" s="2">
        <f t="shared" si="0"/>
        <v>8</v>
      </c>
      <c r="AC1" s="2"/>
      <c r="AD1" s="2">
        <f t="shared" si="0"/>
        <v>1</v>
      </c>
      <c r="AE1" s="2">
        <f t="shared" si="0"/>
        <v>2</v>
      </c>
      <c r="AF1" s="6"/>
      <c r="AG1" s="2">
        <f t="shared" si="0"/>
        <v>1</v>
      </c>
      <c r="AH1" s="2"/>
      <c r="AI1" s="2"/>
      <c r="AJ1" s="7"/>
      <c r="AK1" s="2"/>
      <c r="AL1" s="2">
        <f t="shared" si="0"/>
        <v>1</v>
      </c>
      <c r="AM1" s="2">
        <f t="shared" si="0"/>
        <v>2</v>
      </c>
      <c r="AN1" s="2">
        <f t="shared" si="0"/>
        <v>3</v>
      </c>
      <c r="AO1" s="2">
        <f t="shared" si="0"/>
        <v>4</v>
      </c>
      <c r="AP1" s="2">
        <f t="shared" si="0"/>
        <v>5</v>
      </c>
      <c r="AQ1" s="2">
        <f t="shared" si="0"/>
        <v>6</v>
      </c>
      <c r="AR1" s="2">
        <f t="shared" si="0"/>
        <v>7</v>
      </c>
      <c r="AS1" s="2">
        <f t="shared" si="0"/>
        <v>8</v>
      </c>
      <c r="AT1" s="2">
        <f t="shared" si="0"/>
        <v>9</v>
      </c>
      <c r="AU1" s="2">
        <f t="shared" si="0"/>
        <v>10</v>
      </c>
    </row>
    <row r="2" spans="1:49" s="11" customFormat="1" ht="16.5" hidden="1" thickBot="1" x14ac:dyDescent="0.3">
      <c r="A2" s="9"/>
      <c r="B2" s="9"/>
      <c r="C2" s="5"/>
      <c r="D2" s="10"/>
      <c r="F2" s="12"/>
      <c r="G2" s="13"/>
      <c r="H2" s="14">
        <v>6</v>
      </c>
      <c r="I2" s="14">
        <v>7</v>
      </c>
      <c r="J2" s="14">
        <v>12</v>
      </c>
      <c r="K2" s="14">
        <v>13</v>
      </c>
      <c r="L2" s="15"/>
      <c r="M2" s="139" t="s">
        <v>0</v>
      </c>
      <c r="N2" s="139"/>
      <c r="O2" s="139"/>
      <c r="P2" s="13">
        <v>35</v>
      </c>
      <c r="R2" s="16">
        <f>SUM(R9:R50)</f>
        <v>0</v>
      </c>
      <c r="S2" s="16"/>
      <c r="T2" s="16"/>
      <c r="U2" s="16">
        <f t="shared" ref="U2:AB2" si="1">SUM(U9:U50)</f>
        <v>1</v>
      </c>
      <c r="V2" s="16">
        <f t="shared" si="1"/>
        <v>0</v>
      </c>
      <c r="W2" s="16">
        <f t="shared" si="1"/>
        <v>8</v>
      </c>
      <c r="X2" s="16">
        <f t="shared" si="1"/>
        <v>0</v>
      </c>
      <c r="Y2" s="16">
        <f t="shared" si="1"/>
        <v>0</v>
      </c>
      <c r="Z2" s="16">
        <f t="shared" si="1"/>
        <v>0</v>
      </c>
      <c r="AA2" s="16">
        <f t="shared" si="1"/>
        <v>0</v>
      </c>
      <c r="AB2" s="16">
        <f t="shared" si="1"/>
        <v>0</v>
      </c>
      <c r="AC2" s="16"/>
      <c r="AD2" s="14" t="s">
        <v>1</v>
      </c>
      <c r="AE2" s="13"/>
      <c r="AF2" s="17"/>
      <c r="AG2" s="13"/>
      <c r="AH2" s="13"/>
      <c r="AI2" s="13"/>
      <c r="AJ2" s="18"/>
      <c r="AK2" s="13"/>
      <c r="AL2" s="13"/>
      <c r="AM2" s="19"/>
      <c r="AN2" s="19"/>
      <c r="AP2" s="11">
        <v>25</v>
      </c>
      <c r="AS2" s="11">
        <v>16</v>
      </c>
      <c r="AT2" s="11">
        <v>17</v>
      </c>
    </row>
    <row r="3" spans="1:49" s="11" customFormat="1" ht="16.5" hidden="1" thickBot="1" x14ac:dyDescent="0.3">
      <c r="A3" s="9"/>
      <c r="B3" s="9"/>
      <c r="C3" s="5"/>
      <c r="D3" s="10"/>
      <c r="F3" s="12"/>
      <c r="G3" s="13"/>
      <c r="I3" s="13"/>
      <c r="J3" s="13"/>
      <c r="K3" s="13"/>
      <c r="L3" s="15"/>
      <c r="M3" s="139" t="s">
        <v>2</v>
      </c>
      <c r="N3" s="139"/>
      <c r="O3" s="139"/>
      <c r="P3" s="13">
        <v>11</v>
      </c>
      <c r="R3" s="16">
        <f>SUMIF($AT$9:$AT$50,R$9,$Q$9:$Q$50)*2</f>
        <v>0</v>
      </c>
      <c r="S3" s="16"/>
      <c r="T3" s="16"/>
      <c r="U3" s="16">
        <f t="shared" ref="U3:AA3" si="2">SUMIF($AT$9:$AT$50,U$9,$Q$9:$Q$50)*2</f>
        <v>0</v>
      </c>
      <c r="V3" s="16">
        <f t="shared" si="2"/>
        <v>0</v>
      </c>
      <c r="W3" s="16">
        <f t="shared" si="2"/>
        <v>0</v>
      </c>
      <c r="X3" s="16">
        <f t="shared" si="2"/>
        <v>0</v>
      </c>
      <c r="Y3" s="16">
        <f t="shared" si="2"/>
        <v>0</v>
      </c>
      <c r="Z3" s="16">
        <f t="shared" si="2"/>
        <v>0</v>
      </c>
      <c r="AA3" s="16">
        <f t="shared" si="2"/>
        <v>0</v>
      </c>
      <c r="AB3" s="16">
        <f>SUM(R3:AA3)</f>
        <v>0</v>
      </c>
      <c r="AC3" s="16"/>
      <c r="AD3" s="14" t="s">
        <v>3</v>
      </c>
      <c r="AE3" s="13"/>
      <c r="AF3" s="17"/>
      <c r="AG3" s="13"/>
      <c r="AH3" s="13"/>
      <c r="AI3" s="13"/>
      <c r="AJ3" s="18"/>
      <c r="AK3" s="140" t="s">
        <v>4</v>
      </c>
      <c r="AL3" s="13"/>
      <c r="AM3" s="19"/>
      <c r="AN3" s="19"/>
      <c r="AP3" s="11">
        <v>26</v>
      </c>
    </row>
    <row r="4" spans="1:49" s="11" customFormat="1" ht="45.75" hidden="1" thickBot="1" x14ac:dyDescent="0.3">
      <c r="A4" s="20" t="s">
        <v>5</v>
      </c>
      <c r="B4" s="20" t="s">
        <v>6</v>
      </c>
      <c r="C4" s="21"/>
      <c r="D4" s="22" t="s">
        <v>7</v>
      </c>
      <c r="E4" s="23" t="s">
        <v>8</v>
      </c>
      <c r="F4" s="24" t="s">
        <v>9</v>
      </c>
      <c r="G4" s="25" t="s">
        <v>10</v>
      </c>
      <c r="H4" s="23" t="s">
        <v>11</v>
      </c>
      <c r="I4" s="25" t="s">
        <v>12</v>
      </c>
      <c r="J4" s="25" t="s">
        <v>13</v>
      </c>
      <c r="K4" s="25" t="s">
        <v>14</v>
      </c>
      <c r="L4" s="26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23" t="s">
        <v>20</v>
      </c>
      <c r="R4" s="27">
        <f t="shared" ref="R4:AB4" si="3">+R2-R3</f>
        <v>0</v>
      </c>
      <c r="S4" s="27"/>
      <c r="T4" s="27"/>
      <c r="U4" s="27">
        <f t="shared" si="3"/>
        <v>1</v>
      </c>
      <c r="V4" s="27">
        <f t="shared" si="3"/>
        <v>0</v>
      </c>
      <c r="W4" s="27">
        <f t="shared" si="3"/>
        <v>8</v>
      </c>
      <c r="X4" s="27">
        <f t="shared" si="3"/>
        <v>0</v>
      </c>
      <c r="Y4" s="27">
        <f t="shared" si="3"/>
        <v>0</v>
      </c>
      <c r="Z4" s="27">
        <f>+Z2-Z3</f>
        <v>0</v>
      </c>
      <c r="AA4" s="27">
        <f t="shared" si="3"/>
        <v>0</v>
      </c>
      <c r="AB4" s="27">
        <f t="shared" si="3"/>
        <v>0</v>
      </c>
      <c r="AC4" s="27"/>
      <c r="AD4" s="14" t="s">
        <v>21</v>
      </c>
      <c r="AE4" s="25"/>
      <c r="AF4" s="28"/>
      <c r="AG4" s="25"/>
      <c r="AH4" s="25"/>
      <c r="AI4" s="25"/>
      <c r="AJ4" s="29"/>
      <c r="AK4" s="140"/>
      <c r="AL4" s="25"/>
      <c r="AM4" s="19"/>
      <c r="AN4" s="19"/>
    </row>
    <row r="5" spans="1:49" ht="18.75" customHeight="1" x14ac:dyDescent="0.35">
      <c r="C5" s="141" t="s">
        <v>22</v>
      </c>
      <c r="E5" s="144" t="s">
        <v>23</v>
      </c>
      <c r="F5" s="144"/>
      <c r="G5" s="144"/>
      <c r="H5" s="144"/>
      <c r="I5" s="145" t="s">
        <v>24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30"/>
      <c r="AI5" s="30"/>
      <c r="AJ5" s="31"/>
      <c r="AK5" s="140"/>
      <c r="AL5" s="30"/>
      <c r="AQ5"/>
    </row>
    <row r="6" spans="1:49" ht="22.5" customHeight="1" x14ac:dyDescent="0.35">
      <c r="C6" s="142"/>
      <c r="E6" s="146" t="s">
        <v>25</v>
      </c>
      <c r="F6" s="146"/>
      <c r="G6" s="146"/>
      <c r="H6" s="146"/>
      <c r="I6" s="147" t="s">
        <v>175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32"/>
      <c r="AI6" s="32"/>
      <c r="AJ6" s="31"/>
      <c r="AK6" s="140"/>
      <c r="AL6" s="30"/>
      <c r="AQ6"/>
    </row>
    <row r="7" spans="1:49" ht="23.25" customHeight="1" thickBot="1" x14ac:dyDescent="0.35">
      <c r="C7" s="142"/>
      <c r="AK7" s="140"/>
      <c r="AQ7"/>
    </row>
    <row r="8" spans="1:49" ht="39.950000000000003" customHeight="1" x14ac:dyDescent="0.25">
      <c r="A8" s="38"/>
      <c r="B8" s="38"/>
      <c r="C8" s="142"/>
      <c r="D8" s="39"/>
      <c r="E8" s="148" t="s">
        <v>26</v>
      </c>
      <c r="F8" s="150" t="s">
        <v>27</v>
      </c>
      <c r="G8" s="150" t="s">
        <v>28</v>
      </c>
      <c r="H8" s="150" t="s">
        <v>29</v>
      </c>
      <c r="I8" s="152" t="s">
        <v>30</v>
      </c>
      <c r="J8" s="152" t="s">
        <v>31</v>
      </c>
      <c r="K8" s="152" t="s">
        <v>32</v>
      </c>
      <c r="L8" s="137" t="s">
        <v>33</v>
      </c>
      <c r="M8" s="150" t="s">
        <v>34</v>
      </c>
      <c r="N8" s="152" t="s">
        <v>35</v>
      </c>
      <c r="O8" s="152" t="s">
        <v>36</v>
      </c>
      <c r="P8" s="152" t="s">
        <v>37</v>
      </c>
      <c r="Q8" s="161" t="s">
        <v>38</v>
      </c>
      <c r="R8" s="148" t="s">
        <v>39</v>
      </c>
      <c r="S8" s="163"/>
      <c r="T8" s="163"/>
      <c r="U8" s="150"/>
      <c r="V8" s="150"/>
      <c r="W8" s="150"/>
      <c r="X8" s="150"/>
      <c r="Y8" s="150"/>
      <c r="Z8" s="150"/>
      <c r="AA8" s="150"/>
      <c r="AB8" s="150"/>
      <c r="AC8" s="154" t="s">
        <v>40</v>
      </c>
      <c r="AD8" s="150" t="s">
        <v>41</v>
      </c>
      <c r="AE8" s="150"/>
      <c r="AF8" s="156" t="s">
        <v>42</v>
      </c>
      <c r="AG8" s="40" t="s">
        <v>43</v>
      </c>
      <c r="AH8" s="41"/>
      <c r="AI8" s="41"/>
      <c r="AJ8" s="42"/>
      <c r="AK8" s="43"/>
      <c r="AL8" s="43"/>
      <c r="AM8" s="44"/>
      <c r="AN8" s="158" t="s">
        <v>44</v>
      </c>
      <c r="AO8" s="159"/>
      <c r="AP8" s="160"/>
      <c r="AQ8" s="45"/>
      <c r="AR8" s="45"/>
      <c r="AS8" s="45"/>
      <c r="AT8" s="45"/>
    </row>
    <row r="9" spans="1:49" s="58" customFormat="1" ht="81" thickBot="1" x14ac:dyDescent="0.3">
      <c r="A9" s="46"/>
      <c r="B9" s="46"/>
      <c r="C9" s="143"/>
      <c r="D9" s="39"/>
      <c r="E9" s="149"/>
      <c r="F9" s="151"/>
      <c r="G9" s="151"/>
      <c r="H9" s="151"/>
      <c r="I9" s="153"/>
      <c r="J9" s="153"/>
      <c r="K9" s="153"/>
      <c r="L9" s="138"/>
      <c r="M9" s="151"/>
      <c r="N9" s="153"/>
      <c r="O9" s="153"/>
      <c r="P9" s="153"/>
      <c r="Q9" s="162"/>
      <c r="R9" s="47" t="s">
        <v>45</v>
      </c>
      <c r="S9" s="48" t="s">
        <v>46</v>
      </c>
      <c r="T9" s="48" t="s">
        <v>47</v>
      </c>
      <c r="U9" s="49" t="s">
        <v>48</v>
      </c>
      <c r="V9" s="49" t="s">
        <v>49</v>
      </c>
      <c r="W9" s="49" t="s">
        <v>50</v>
      </c>
      <c r="X9" s="49" t="s">
        <v>51</v>
      </c>
      <c r="Y9" s="49" t="s">
        <v>52</v>
      </c>
      <c r="Z9" s="49" t="s">
        <v>53</v>
      </c>
      <c r="AA9" s="50" t="s">
        <v>54</v>
      </c>
      <c r="AB9" s="49" t="s">
        <v>55</v>
      </c>
      <c r="AC9" s="155"/>
      <c r="AD9" s="51" t="s">
        <v>56</v>
      </c>
      <c r="AE9" s="51" t="s">
        <v>57</v>
      </c>
      <c r="AF9" s="157"/>
      <c r="AG9" s="52" t="s">
        <v>58</v>
      </c>
      <c r="AH9" s="52" t="s">
        <v>59</v>
      </c>
      <c r="AI9" s="53" t="s">
        <v>60</v>
      </c>
      <c r="AJ9" s="54" t="s">
        <v>61</v>
      </c>
      <c r="AK9" s="55" t="s">
        <v>62</v>
      </c>
      <c r="AL9" s="56" t="s">
        <v>63</v>
      </c>
      <c r="AM9" s="56" t="s">
        <v>64</v>
      </c>
      <c r="AN9" s="56"/>
      <c r="AO9" s="57"/>
      <c r="AP9" s="57">
        <v>3</v>
      </c>
      <c r="AQ9" s="57" t="s">
        <v>65</v>
      </c>
      <c r="AR9" s="57" t="s">
        <v>66</v>
      </c>
      <c r="AS9" s="57" t="s">
        <v>67</v>
      </c>
      <c r="AT9" s="57" t="s">
        <v>68</v>
      </c>
    </row>
    <row r="10" spans="1:49" s="58" customFormat="1" ht="20.100000000000001" customHeight="1" x14ac:dyDescent="0.25">
      <c r="A10" s="46"/>
      <c r="B10" s="46"/>
      <c r="C10" s="59"/>
      <c r="D10" s="39"/>
      <c r="E10" s="60"/>
      <c r="F10" s="61"/>
      <c r="G10" s="61"/>
      <c r="H10" s="61"/>
      <c r="I10" s="62"/>
      <c r="J10" s="62"/>
      <c r="K10" s="62"/>
      <c r="L10" s="63"/>
      <c r="M10" s="61"/>
      <c r="N10" s="62"/>
      <c r="O10" s="62"/>
      <c r="P10" s="62"/>
      <c r="Q10" s="64"/>
      <c r="R10" s="65"/>
      <c r="S10" s="65"/>
      <c r="T10" s="65"/>
      <c r="U10" s="62"/>
      <c r="V10" s="62"/>
      <c r="W10" s="62"/>
      <c r="X10" s="62"/>
      <c r="Y10" s="62"/>
      <c r="Z10" s="62"/>
      <c r="AA10" s="66"/>
      <c r="AB10" s="62"/>
      <c r="AC10" s="62"/>
      <c r="AD10" s="61"/>
      <c r="AE10" s="61"/>
      <c r="AF10" s="67"/>
      <c r="AG10" s="68"/>
      <c r="AH10" s="68"/>
      <c r="AI10" s="68"/>
      <c r="AJ10" s="69"/>
      <c r="AK10" s="70"/>
      <c r="AL10" s="56"/>
      <c r="AM10" s="56"/>
      <c r="AN10" s="56"/>
      <c r="AO10" s="57"/>
      <c r="AP10" s="71"/>
      <c r="AQ10" s="57"/>
      <c r="AR10" s="57"/>
      <c r="AS10" s="72"/>
      <c r="AT10" s="73"/>
    </row>
    <row r="11" spans="1:49" s="98" customFormat="1" ht="24" customHeight="1" x14ac:dyDescent="0.3">
      <c r="A11" s="74">
        <f>L_time</f>
        <v>45378.291666666664</v>
      </c>
      <c r="B11" s="75" t="str">
        <f>L_TGca</f>
        <v>7:00</v>
      </c>
      <c r="C11" s="76" t="s">
        <v>69</v>
      </c>
      <c r="D11" s="75" t="str">
        <f t="shared" ref="D11:D33" si="4">IF(C11="","",LEFT($C11,FIND("-",$C11,1)+2))</f>
        <v>DC1CB35-DC</v>
      </c>
      <c r="E11" s="77">
        <v>1</v>
      </c>
      <c r="F11" s="78" t="s">
        <v>115</v>
      </c>
      <c r="G11" s="79" t="s">
        <v>113</v>
      </c>
      <c r="H11" s="80" t="s">
        <v>107</v>
      </c>
      <c r="I11" s="79">
        <v>2</v>
      </c>
      <c r="J11" s="79" t="s">
        <v>72</v>
      </c>
      <c r="K11" s="79"/>
      <c r="L11" s="81" t="s">
        <v>160</v>
      </c>
      <c r="M11" s="79" t="str">
        <f>_Ngay</f>
        <v>(Thứ 4)</v>
      </c>
      <c r="N11" s="82">
        <v>1</v>
      </c>
      <c r="O11" s="83">
        <v>7</v>
      </c>
      <c r="P11" s="79">
        <f>L_SV_P</f>
        <v>0</v>
      </c>
      <c r="Q11" s="84">
        <f>L_SP</f>
        <v>0</v>
      </c>
      <c r="R11" s="85"/>
      <c r="S11" s="85"/>
      <c r="T11" s="85"/>
      <c r="U11" s="85"/>
      <c r="V11" s="85"/>
      <c r="W11" s="85"/>
      <c r="X11" s="85" t="s">
        <v>74</v>
      </c>
      <c r="Y11" s="85"/>
      <c r="Z11" s="85"/>
      <c r="AA11" s="85"/>
      <c r="AB11" s="86"/>
      <c r="AC11" s="85"/>
      <c r="AD11" s="87" t="str">
        <f>L_cham</f>
        <v>27/03/2024</v>
      </c>
      <c r="AE11" s="87">
        <f>L_Nop</f>
        <v>45380</v>
      </c>
      <c r="AF11" s="88"/>
      <c r="AG11" s="89" t="s">
        <v>176</v>
      </c>
      <c r="AH11" s="89"/>
      <c r="AI11" s="89"/>
      <c r="AJ11" s="90"/>
      <c r="AK11" s="91" t="str">
        <f t="shared" ref="AK11:AK22" si="5">IF(LEN(C11)&lt;14,"",RIGHT(C11,2))</f>
        <v/>
      </c>
      <c r="AL11" s="92" t="str">
        <f t="shared" ref="AL11:AL33" si="6">IF($Q11=0,"",IF(MOD($O11,$P11)=0,$P11,MOD($O11,$P11)))</f>
        <v/>
      </c>
      <c r="AM11" s="93" t="str">
        <f t="shared" ref="AM11:AM33" si="7">IF(AB11="","",$AB11-$Q11*2)</f>
        <v/>
      </c>
      <c r="AN11" s="93">
        <f>L_luu1</f>
        <v>0</v>
      </c>
      <c r="AO11" s="94">
        <f>L_luu2</f>
        <v>0</v>
      </c>
      <c r="AP11" s="95">
        <f>L_Luu3</f>
        <v>1</v>
      </c>
      <c r="AQ11" s="94"/>
      <c r="AR11" s="94"/>
      <c r="AS11" s="96" t="str">
        <f>L_Loc</f>
        <v>CBNN</v>
      </c>
      <c r="AT11" s="97" t="str">
        <f>L_Loc</f>
        <v>KHCB</v>
      </c>
      <c r="AV11" s="98">
        <v>288</v>
      </c>
    </row>
    <row r="12" spans="1:49" s="98" customFormat="1" ht="23.25" customHeight="1" x14ac:dyDescent="0.3">
      <c r="A12" s="74" t="str">
        <f>L_time</f>
        <v/>
      </c>
      <c r="B12" s="75" t="str">
        <f>L_TGca</f>
        <v/>
      </c>
      <c r="C12" s="99"/>
      <c r="D12" s="75" t="str">
        <f t="shared" si="4"/>
        <v/>
      </c>
      <c r="E12" s="77">
        <v>2</v>
      </c>
      <c r="F12" s="78" t="s">
        <v>115</v>
      </c>
      <c r="G12" s="79" t="s">
        <v>116</v>
      </c>
      <c r="H12" s="80" t="s">
        <v>138</v>
      </c>
      <c r="I12" s="79">
        <v>2</v>
      </c>
      <c r="J12" s="79" t="s">
        <v>72</v>
      </c>
      <c r="K12" s="79" t="str">
        <f>L_Loc</f>
        <v/>
      </c>
      <c r="L12" s="81" t="s">
        <v>160</v>
      </c>
      <c r="M12" s="79" t="str">
        <f>_Ngay</f>
        <v>(Thứ 4)</v>
      </c>
      <c r="N12" s="82">
        <v>3</v>
      </c>
      <c r="O12" s="83">
        <v>13</v>
      </c>
      <c r="P12" s="79">
        <f>L_SV_P</f>
        <v>0</v>
      </c>
      <c r="Q12" s="84">
        <f>L_SP</f>
        <v>0</v>
      </c>
      <c r="R12" s="85"/>
      <c r="S12" s="85"/>
      <c r="T12" s="85"/>
      <c r="U12" s="85"/>
      <c r="V12" s="85"/>
      <c r="W12" s="85" t="s">
        <v>74</v>
      </c>
      <c r="X12" s="85"/>
      <c r="Y12" s="85"/>
      <c r="Z12" s="85"/>
      <c r="AA12" s="85"/>
      <c r="AB12" s="86"/>
      <c r="AC12" s="85"/>
      <c r="AD12" s="87" t="str">
        <f>L_cham</f>
        <v>27/03/2024</v>
      </c>
      <c r="AE12" s="87">
        <f>L_Nop</f>
        <v>45380</v>
      </c>
      <c r="AF12" s="88"/>
      <c r="AG12" s="89" t="s">
        <v>176</v>
      </c>
      <c r="AH12" s="89"/>
      <c r="AI12" s="89"/>
      <c r="AJ12" s="90"/>
      <c r="AK12" s="91" t="str">
        <f t="shared" si="5"/>
        <v/>
      </c>
      <c r="AL12" s="92" t="str">
        <f t="shared" si="6"/>
        <v/>
      </c>
      <c r="AM12" s="93" t="str">
        <f t="shared" si="7"/>
        <v/>
      </c>
      <c r="AN12" s="93" t="str">
        <f>L_luu1</f>
        <v/>
      </c>
      <c r="AO12" s="94" t="str">
        <f>L_luu2</f>
        <v/>
      </c>
      <c r="AP12" s="95" t="str">
        <f>L_Luu3</f>
        <v/>
      </c>
      <c r="AQ12" s="94"/>
      <c r="AR12" s="94"/>
      <c r="AS12" s="96" t="str">
        <f>L_Loc</f>
        <v/>
      </c>
      <c r="AT12" s="97" t="str">
        <f>L_Loc</f>
        <v/>
      </c>
      <c r="AV12" s="98">
        <v>286</v>
      </c>
    </row>
    <row r="13" spans="1:49" s="98" customFormat="1" ht="24" customHeight="1" x14ac:dyDescent="0.3">
      <c r="A13" s="74">
        <f>L_time</f>
        <v>45378.75</v>
      </c>
      <c r="B13" s="75" t="str">
        <f>L_TGca</f>
        <v>18:00</v>
      </c>
      <c r="C13" s="76" t="s">
        <v>69</v>
      </c>
      <c r="D13" s="75" t="str">
        <f t="shared" si="4"/>
        <v>DC1CB35-DC</v>
      </c>
      <c r="E13" s="77">
        <v>3</v>
      </c>
      <c r="F13" s="78" t="s">
        <v>115</v>
      </c>
      <c r="G13" s="79" t="s">
        <v>78</v>
      </c>
      <c r="H13" s="80" t="s">
        <v>79</v>
      </c>
      <c r="I13" s="79">
        <v>2</v>
      </c>
      <c r="J13" s="79" t="s">
        <v>72</v>
      </c>
      <c r="K13" s="79"/>
      <c r="L13" s="81" t="s">
        <v>160</v>
      </c>
      <c r="M13" s="79" t="str">
        <f>_Ngay</f>
        <v>(Thứ 4)</v>
      </c>
      <c r="N13" s="82">
        <v>5</v>
      </c>
      <c r="O13" s="83">
        <v>7</v>
      </c>
      <c r="P13" s="79">
        <f>L_SV_P</f>
        <v>0</v>
      </c>
      <c r="Q13" s="84">
        <f>L_SP</f>
        <v>0</v>
      </c>
      <c r="R13" s="85"/>
      <c r="S13" s="85" t="s">
        <v>74</v>
      </c>
      <c r="T13" s="85"/>
      <c r="U13" s="85"/>
      <c r="V13" s="85"/>
      <c r="W13" s="85"/>
      <c r="X13" s="85"/>
      <c r="Y13" s="85"/>
      <c r="Z13" s="85"/>
      <c r="AA13" s="85"/>
      <c r="AB13" s="86"/>
      <c r="AC13" s="85"/>
      <c r="AD13" s="87" t="str">
        <f>L_cham</f>
        <v>27/03/2024</v>
      </c>
      <c r="AE13" s="87">
        <f>L_Nop</f>
        <v>45380</v>
      </c>
      <c r="AF13" s="88"/>
      <c r="AG13" s="89" t="s">
        <v>93</v>
      </c>
      <c r="AH13" s="89"/>
      <c r="AI13" s="89"/>
      <c r="AJ13" s="90"/>
      <c r="AK13" s="91" t="str">
        <f t="shared" si="5"/>
        <v/>
      </c>
      <c r="AL13" s="92" t="str">
        <f t="shared" si="6"/>
        <v/>
      </c>
      <c r="AM13" s="93" t="str">
        <f t="shared" si="7"/>
        <v/>
      </c>
      <c r="AN13" s="93" t="e">
        <f>L_luu1</f>
        <v>#VALUE!</v>
      </c>
      <c r="AO13" s="94" t="e">
        <f>L_luu2</f>
        <v>#VALUE!</v>
      </c>
      <c r="AP13" s="95" t="e">
        <f>L_Luu3</f>
        <v>#VALUE!</v>
      </c>
      <c r="AQ13" s="94"/>
      <c r="AR13" s="94"/>
      <c r="AS13" s="96" t="str">
        <f>L_Loc</f>
        <v>CBNN</v>
      </c>
      <c r="AT13" s="97" t="str">
        <f>L_Loc</f>
        <v>KHCB</v>
      </c>
      <c r="AV13" s="98">
        <v>288</v>
      </c>
    </row>
    <row r="14" spans="1:49" s="100" customFormat="1" ht="21.75" customHeight="1" x14ac:dyDescent="0.3">
      <c r="A14" s="74">
        <f>L_time</f>
        <v>45378.75</v>
      </c>
      <c r="B14" s="75" t="str">
        <f>L_TGca</f>
        <v>18:00</v>
      </c>
      <c r="C14" s="76" t="s">
        <v>75</v>
      </c>
      <c r="D14" s="75" t="str">
        <f t="shared" si="4"/>
        <v>DC1LL08-DC</v>
      </c>
      <c r="E14" s="77">
        <v>4</v>
      </c>
      <c r="F14" s="78" t="s">
        <v>115</v>
      </c>
      <c r="G14" s="79" t="s">
        <v>76</v>
      </c>
      <c r="H14" s="80" t="s">
        <v>77</v>
      </c>
      <c r="I14" s="79">
        <v>2</v>
      </c>
      <c r="J14" s="79" t="s">
        <v>72</v>
      </c>
      <c r="K14" s="79"/>
      <c r="L14" s="81" t="s">
        <v>160</v>
      </c>
      <c r="M14" s="79" t="str">
        <f>_Ngay</f>
        <v>(Thứ 4)</v>
      </c>
      <c r="N14" s="82">
        <v>5</v>
      </c>
      <c r="O14" s="83">
        <v>40</v>
      </c>
      <c r="P14" s="79">
        <f>L_SV_P</f>
        <v>0</v>
      </c>
      <c r="Q14" s="84">
        <f>L_SP</f>
        <v>0</v>
      </c>
      <c r="R14" s="85"/>
      <c r="S14" s="85"/>
      <c r="T14" s="85"/>
      <c r="U14" s="85"/>
      <c r="V14" s="85"/>
      <c r="W14" s="85"/>
      <c r="X14" s="85" t="s">
        <v>74</v>
      </c>
      <c r="Y14" s="85"/>
      <c r="Z14" s="85"/>
      <c r="AA14" s="85"/>
      <c r="AB14" s="86"/>
      <c r="AC14" s="85"/>
      <c r="AD14" s="87" t="str">
        <f>L_cham</f>
        <v>27/03/2024</v>
      </c>
      <c r="AE14" s="87">
        <f>L_Nop</f>
        <v>45380</v>
      </c>
      <c r="AF14" s="88"/>
      <c r="AG14" s="89" t="s">
        <v>177</v>
      </c>
      <c r="AH14" s="89"/>
      <c r="AI14" s="89"/>
      <c r="AJ14" s="90"/>
      <c r="AK14" s="91" t="str">
        <f t="shared" si="5"/>
        <v/>
      </c>
      <c r="AL14" s="92" t="str">
        <f t="shared" si="6"/>
        <v/>
      </c>
      <c r="AM14" s="93" t="str">
        <f t="shared" si="7"/>
        <v/>
      </c>
      <c r="AN14" s="93" t="e">
        <f>L_luu1</f>
        <v>#VALUE!</v>
      </c>
      <c r="AO14" s="94" t="e">
        <f>L_luu2</f>
        <v>#VALUE!</v>
      </c>
      <c r="AP14" s="95" t="e">
        <f>L_Luu3</f>
        <v>#VALUE!</v>
      </c>
      <c r="AQ14" s="94"/>
      <c r="AR14" s="94"/>
      <c r="AS14" s="96">
        <f>L_Loc</f>
        <v>0</v>
      </c>
      <c r="AT14" s="97">
        <f>L_Loc</f>
        <v>0</v>
      </c>
      <c r="AU14" s="98"/>
      <c r="AV14" s="98">
        <v>286</v>
      </c>
      <c r="AW14" s="98"/>
    </row>
    <row r="15" spans="1:49" s="98" customFormat="1" ht="24.95" customHeight="1" x14ac:dyDescent="0.3">
      <c r="A15" s="101" t="str">
        <f>L_time</f>
        <v/>
      </c>
      <c r="B15" s="102" t="str">
        <f>L_TGca</f>
        <v/>
      </c>
      <c r="C15" s="103"/>
      <c r="D15" s="102" t="str">
        <f t="shared" si="4"/>
        <v/>
      </c>
      <c r="E15" s="77">
        <v>5</v>
      </c>
      <c r="F15" s="78" t="s">
        <v>115</v>
      </c>
      <c r="G15" s="79" t="s">
        <v>118</v>
      </c>
      <c r="H15" s="80" t="s">
        <v>139</v>
      </c>
      <c r="I15" s="79">
        <v>2</v>
      </c>
      <c r="J15" s="79" t="s">
        <v>72</v>
      </c>
      <c r="K15" s="104"/>
      <c r="L15" s="81" t="s">
        <v>160</v>
      </c>
      <c r="M15" s="79" t="str">
        <f>_Ngay</f>
        <v>(Thứ 4)</v>
      </c>
      <c r="N15" s="82">
        <v>5</v>
      </c>
      <c r="O15" s="83">
        <v>9</v>
      </c>
      <c r="P15" s="79">
        <f>L_SV_P</f>
        <v>0</v>
      </c>
      <c r="Q15" s="84">
        <f>L_SP</f>
        <v>0</v>
      </c>
      <c r="R15" s="85"/>
      <c r="S15" s="85"/>
      <c r="T15" s="85"/>
      <c r="U15" s="85"/>
      <c r="V15" s="85"/>
      <c r="W15" s="85" t="s">
        <v>74</v>
      </c>
      <c r="X15" s="85"/>
      <c r="Y15" s="85"/>
      <c r="Z15" s="85"/>
      <c r="AA15" s="85"/>
      <c r="AB15" s="105"/>
      <c r="AC15" s="82"/>
      <c r="AD15" s="87" t="str">
        <f>L_cham</f>
        <v>27/03/2024</v>
      </c>
      <c r="AE15" s="87">
        <f>L_Nop</f>
        <v>45380</v>
      </c>
      <c r="AF15" s="88"/>
      <c r="AG15" s="89" t="s">
        <v>178</v>
      </c>
      <c r="AH15" s="106"/>
      <c r="AI15" s="106"/>
      <c r="AJ15" s="107"/>
      <c r="AK15" s="108" t="str">
        <f t="shared" si="5"/>
        <v/>
      </c>
      <c r="AL15" s="109" t="str">
        <f t="shared" si="6"/>
        <v/>
      </c>
      <c r="AM15" s="110" t="str">
        <f t="shared" si="7"/>
        <v/>
      </c>
      <c r="AN15" s="110" t="str">
        <f>L_luu1</f>
        <v/>
      </c>
      <c r="AO15" s="111" t="str">
        <f>L_luu2</f>
        <v/>
      </c>
      <c r="AP15" s="112" t="str">
        <f>L_Luu3</f>
        <v/>
      </c>
      <c r="AQ15" s="111"/>
      <c r="AR15" s="111"/>
      <c r="AS15" s="113" t="str">
        <f>L_Loc</f>
        <v/>
      </c>
      <c r="AT15" s="114" t="str">
        <f>L_Loc</f>
        <v/>
      </c>
      <c r="AU15" s="115"/>
      <c r="AV15" s="115">
        <v>286</v>
      </c>
      <c r="AW15" s="115"/>
    </row>
    <row r="16" spans="1:49" s="98" customFormat="1" ht="24.95" customHeight="1" x14ac:dyDescent="0.3">
      <c r="A16" s="74" t="str">
        <f>L_time</f>
        <v/>
      </c>
      <c r="B16" s="75" t="str">
        <f>L_TGca</f>
        <v/>
      </c>
      <c r="C16" s="76"/>
      <c r="D16" s="75" t="str">
        <f t="shared" si="4"/>
        <v/>
      </c>
      <c r="E16" s="77">
        <v>6</v>
      </c>
      <c r="F16" s="78" t="s">
        <v>115</v>
      </c>
      <c r="G16" s="79" t="s">
        <v>119</v>
      </c>
      <c r="H16" s="80" t="s">
        <v>140</v>
      </c>
      <c r="I16" s="79">
        <v>2</v>
      </c>
      <c r="J16" s="79" t="s">
        <v>72</v>
      </c>
      <c r="K16" s="79"/>
      <c r="L16" s="81" t="s">
        <v>160</v>
      </c>
      <c r="M16" s="79" t="str">
        <f>_Ngay</f>
        <v>(Thứ 4)</v>
      </c>
      <c r="N16" s="82">
        <v>5</v>
      </c>
      <c r="O16" s="83">
        <v>8</v>
      </c>
      <c r="P16" s="79">
        <f>L_SV_P</f>
        <v>0</v>
      </c>
      <c r="Q16" s="84">
        <f>L_SP</f>
        <v>0</v>
      </c>
      <c r="R16" s="85"/>
      <c r="S16" s="85"/>
      <c r="T16" s="85"/>
      <c r="U16" s="85"/>
      <c r="V16" s="85" t="s">
        <v>74</v>
      </c>
      <c r="W16" s="85"/>
      <c r="X16" s="85"/>
      <c r="Y16" s="85"/>
      <c r="Z16" s="85"/>
      <c r="AA16" s="85"/>
      <c r="AB16" s="86"/>
      <c r="AC16" s="85"/>
      <c r="AD16" s="87" t="str">
        <f>L_cham</f>
        <v>27/03/2024</v>
      </c>
      <c r="AE16" s="87">
        <f>L_Nop</f>
        <v>45380</v>
      </c>
      <c r="AF16" s="88"/>
      <c r="AG16" s="89" t="s">
        <v>179</v>
      </c>
      <c r="AH16" s="89"/>
      <c r="AI16" s="89"/>
      <c r="AJ16" s="90"/>
      <c r="AK16" s="91" t="str">
        <f t="shared" si="5"/>
        <v/>
      </c>
      <c r="AL16" s="92" t="str">
        <f t="shared" si="6"/>
        <v/>
      </c>
      <c r="AM16" s="93" t="str">
        <f t="shared" si="7"/>
        <v/>
      </c>
      <c r="AN16" s="93" t="str">
        <f>L_luu1</f>
        <v/>
      </c>
      <c r="AO16" s="94" t="str">
        <f>L_luu2</f>
        <v/>
      </c>
      <c r="AP16" s="95" t="str">
        <f>L_Luu3</f>
        <v/>
      </c>
      <c r="AQ16" s="94"/>
      <c r="AR16" s="94"/>
      <c r="AS16" s="96" t="str">
        <f>L_Loc</f>
        <v/>
      </c>
      <c r="AT16" s="97" t="str">
        <f>L_Loc</f>
        <v/>
      </c>
      <c r="AV16" s="98">
        <v>286</v>
      </c>
    </row>
    <row r="17" spans="1:49" s="98" customFormat="1" ht="24.95" customHeight="1" x14ac:dyDescent="0.3">
      <c r="A17" s="74" t="str">
        <f>L_time</f>
        <v/>
      </c>
      <c r="B17" s="75" t="str">
        <f>L_TGca</f>
        <v/>
      </c>
      <c r="C17" s="99"/>
      <c r="D17" s="75" t="str">
        <f t="shared" si="4"/>
        <v/>
      </c>
      <c r="E17" s="77">
        <v>7</v>
      </c>
      <c r="F17" s="78" t="s">
        <v>115</v>
      </c>
      <c r="G17" s="79" t="s">
        <v>120</v>
      </c>
      <c r="H17" s="80" t="s">
        <v>141</v>
      </c>
      <c r="I17" s="79">
        <v>2</v>
      </c>
      <c r="J17" s="79" t="s">
        <v>158</v>
      </c>
      <c r="K17" s="79"/>
      <c r="L17" s="81" t="s">
        <v>160</v>
      </c>
      <c r="M17" s="79" t="str">
        <f>_Ngay</f>
        <v>(Thứ 4)</v>
      </c>
      <c r="N17" s="82">
        <v>5</v>
      </c>
      <c r="O17" s="83">
        <v>31</v>
      </c>
      <c r="P17" s="79">
        <f>L_SV_P</f>
        <v>0</v>
      </c>
      <c r="Q17" s="84">
        <f>L_SP</f>
        <v>0</v>
      </c>
      <c r="R17" s="85"/>
      <c r="S17" s="85"/>
      <c r="T17" s="85"/>
      <c r="U17" s="85"/>
      <c r="V17" s="85"/>
      <c r="W17" s="85"/>
      <c r="X17" s="85" t="s">
        <v>74</v>
      </c>
      <c r="Y17" s="85"/>
      <c r="Z17" s="85"/>
      <c r="AA17" s="85"/>
      <c r="AB17" s="86"/>
      <c r="AC17" s="85"/>
      <c r="AD17" s="87" t="str">
        <f>L_cham</f>
        <v>27/03/2024</v>
      </c>
      <c r="AE17" s="87">
        <f>L_Nop</f>
        <v>45380</v>
      </c>
      <c r="AF17" s="88"/>
      <c r="AG17" s="89" t="s">
        <v>180</v>
      </c>
      <c r="AH17" s="89"/>
      <c r="AI17" s="89"/>
      <c r="AJ17" s="90"/>
      <c r="AK17" s="91" t="str">
        <f t="shared" si="5"/>
        <v/>
      </c>
      <c r="AL17" s="92" t="str">
        <f t="shared" si="6"/>
        <v/>
      </c>
      <c r="AM17" s="93" t="str">
        <f t="shared" si="7"/>
        <v/>
      </c>
      <c r="AN17" s="93" t="str">
        <f>L_luu1</f>
        <v/>
      </c>
      <c r="AO17" s="94" t="str">
        <f>L_luu2</f>
        <v/>
      </c>
      <c r="AP17" s="95" t="str">
        <f>L_Luu3</f>
        <v/>
      </c>
      <c r="AQ17" s="94"/>
      <c r="AR17" s="94"/>
      <c r="AS17" s="96" t="str">
        <f>L_Loc</f>
        <v/>
      </c>
      <c r="AT17" s="97" t="str">
        <f>L_Loc</f>
        <v/>
      </c>
      <c r="AV17" s="98">
        <v>286</v>
      </c>
    </row>
    <row r="18" spans="1:49" s="98" customFormat="1" ht="24.95" customHeight="1" x14ac:dyDescent="0.3">
      <c r="A18" s="74" t="str">
        <f>L_time</f>
        <v/>
      </c>
      <c r="B18" s="75" t="str">
        <f>L_TGca</f>
        <v/>
      </c>
      <c r="C18" s="76"/>
      <c r="D18" s="75" t="str">
        <f t="shared" si="4"/>
        <v/>
      </c>
      <c r="E18" s="77">
        <v>8</v>
      </c>
      <c r="F18" s="78" t="s">
        <v>115</v>
      </c>
      <c r="G18" s="79" t="s">
        <v>121</v>
      </c>
      <c r="H18" s="80" t="s">
        <v>142</v>
      </c>
      <c r="I18" s="79">
        <v>2</v>
      </c>
      <c r="J18" s="79" t="s">
        <v>72</v>
      </c>
      <c r="K18" s="79"/>
      <c r="L18" s="81" t="s">
        <v>160</v>
      </c>
      <c r="M18" s="79" t="str">
        <f>_Ngay</f>
        <v>(Thứ 4)</v>
      </c>
      <c r="N18" s="82">
        <v>5</v>
      </c>
      <c r="O18" s="83">
        <v>6</v>
      </c>
      <c r="P18" s="79">
        <f>L_SV_P</f>
        <v>0</v>
      </c>
      <c r="Q18" s="84">
        <f>L_SP</f>
        <v>0</v>
      </c>
      <c r="R18" s="85"/>
      <c r="S18" s="85"/>
      <c r="T18" s="85"/>
      <c r="U18" s="85"/>
      <c r="V18" s="85"/>
      <c r="W18" s="85"/>
      <c r="X18" s="85" t="s">
        <v>74</v>
      </c>
      <c r="Y18" s="85"/>
      <c r="Z18" s="85"/>
      <c r="AA18" s="85"/>
      <c r="AB18" s="86"/>
      <c r="AC18" s="85"/>
      <c r="AD18" s="87" t="str">
        <f>L_cham</f>
        <v>27/03/2024</v>
      </c>
      <c r="AE18" s="87">
        <f>L_Nop</f>
        <v>45380</v>
      </c>
      <c r="AF18" s="88"/>
      <c r="AG18" s="89" t="s">
        <v>181</v>
      </c>
      <c r="AH18" s="89"/>
      <c r="AI18" s="89"/>
      <c r="AJ18" s="90"/>
      <c r="AK18" s="91" t="str">
        <f t="shared" si="5"/>
        <v/>
      </c>
      <c r="AL18" s="92" t="str">
        <f t="shared" si="6"/>
        <v/>
      </c>
      <c r="AM18" s="93" t="str">
        <f t="shared" si="7"/>
        <v/>
      </c>
      <c r="AN18" s="93" t="str">
        <f>L_luu1</f>
        <v/>
      </c>
      <c r="AO18" s="94" t="str">
        <f>L_luu2</f>
        <v/>
      </c>
      <c r="AP18" s="95" t="str">
        <f>L_Luu3</f>
        <v/>
      </c>
      <c r="AQ18" s="94"/>
      <c r="AR18" s="94"/>
      <c r="AS18" s="96" t="str">
        <f>L_Loc</f>
        <v/>
      </c>
      <c r="AT18" s="97" t="str">
        <f>L_Loc</f>
        <v/>
      </c>
      <c r="AV18" s="98">
        <v>286</v>
      </c>
    </row>
    <row r="19" spans="1:49" s="98" customFormat="1" ht="24.95" customHeight="1" x14ac:dyDescent="0.3">
      <c r="A19" s="74" t="str">
        <f>L_time</f>
        <v/>
      </c>
      <c r="B19" s="75" t="str">
        <f>L_TGca</f>
        <v/>
      </c>
      <c r="C19" s="76"/>
      <c r="D19" s="75" t="str">
        <f t="shared" si="4"/>
        <v/>
      </c>
      <c r="E19" s="77">
        <v>9</v>
      </c>
      <c r="F19" s="78" t="s">
        <v>115</v>
      </c>
      <c r="G19" s="79" t="s">
        <v>122</v>
      </c>
      <c r="H19" s="80" t="s">
        <v>143</v>
      </c>
      <c r="I19" s="79">
        <v>2</v>
      </c>
      <c r="J19" s="79" t="s">
        <v>72</v>
      </c>
      <c r="K19" s="79" t="str">
        <f>L_Loc</f>
        <v/>
      </c>
      <c r="L19" s="81" t="s">
        <v>161</v>
      </c>
      <c r="M19" s="79" t="str">
        <f>_Ngay</f>
        <v>(Thứ 5)</v>
      </c>
      <c r="N19" s="82">
        <v>3</v>
      </c>
      <c r="O19" s="83">
        <v>14</v>
      </c>
      <c r="P19" s="79">
        <f>L_SV_P</f>
        <v>0</v>
      </c>
      <c r="Q19" s="84">
        <f>L_SP</f>
        <v>0</v>
      </c>
      <c r="R19" s="85"/>
      <c r="S19" s="85"/>
      <c r="T19" s="85"/>
      <c r="U19" s="85"/>
      <c r="V19" s="85" t="s">
        <v>74</v>
      </c>
      <c r="W19" s="85"/>
      <c r="X19" s="85"/>
      <c r="Y19" s="85"/>
      <c r="Z19" s="85"/>
      <c r="AA19" s="85"/>
      <c r="AB19" s="86"/>
      <c r="AC19" s="85"/>
      <c r="AD19" s="87" t="str">
        <f>L_cham</f>
        <v>28/03/2024</v>
      </c>
      <c r="AE19" s="87">
        <f>L_Nop</f>
        <v>45381</v>
      </c>
      <c r="AF19" s="88"/>
      <c r="AG19" s="89" t="s">
        <v>112</v>
      </c>
      <c r="AH19" s="89"/>
      <c r="AI19" s="89"/>
      <c r="AJ19" s="90"/>
      <c r="AK19" s="91" t="str">
        <f t="shared" si="5"/>
        <v/>
      </c>
      <c r="AL19" s="92" t="str">
        <f t="shared" si="6"/>
        <v/>
      </c>
      <c r="AM19" s="93" t="str">
        <f t="shared" si="7"/>
        <v/>
      </c>
      <c r="AN19" s="93" t="str">
        <f>L_luu1</f>
        <v/>
      </c>
      <c r="AO19" s="94" t="str">
        <f>L_luu2</f>
        <v/>
      </c>
      <c r="AP19" s="95" t="str">
        <f>L_Luu3</f>
        <v/>
      </c>
      <c r="AQ19" s="94"/>
      <c r="AR19" s="94"/>
      <c r="AS19" s="96" t="str">
        <f>L_Loc</f>
        <v/>
      </c>
      <c r="AT19" s="97" t="str">
        <f>L_Loc</f>
        <v/>
      </c>
      <c r="AV19" s="98">
        <v>286</v>
      </c>
    </row>
    <row r="20" spans="1:49" s="98" customFormat="1" ht="18" x14ac:dyDescent="0.3">
      <c r="A20" s="74" t="str">
        <f>L_time</f>
        <v/>
      </c>
      <c r="B20" s="75" t="str">
        <f>L_TGca</f>
        <v/>
      </c>
      <c r="C20" s="99"/>
      <c r="D20" s="75" t="str">
        <f t="shared" si="4"/>
        <v/>
      </c>
      <c r="E20" s="77">
        <v>10</v>
      </c>
      <c r="F20" s="78" t="s">
        <v>115</v>
      </c>
      <c r="G20" s="79" t="s">
        <v>111</v>
      </c>
      <c r="H20" s="80" t="s">
        <v>90</v>
      </c>
      <c r="I20" s="79">
        <v>2</v>
      </c>
      <c r="J20" s="79" t="s">
        <v>82</v>
      </c>
      <c r="K20" s="79" t="str">
        <f>L_Loc</f>
        <v/>
      </c>
      <c r="L20" s="81" t="s">
        <v>162</v>
      </c>
      <c r="M20" s="79" t="str">
        <f>_Ngay</f>
        <v>(Thứ 6)</v>
      </c>
      <c r="N20" s="82">
        <v>3</v>
      </c>
      <c r="O20" s="83">
        <v>6</v>
      </c>
      <c r="P20" s="79">
        <f>L_SV_P</f>
        <v>6</v>
      </c>
      <c r="Q20" s="84">
        <f>L_SP</f>
        <v>1</v>
      </c>
      <c r="R20" s="85"/>
      <c r="S20" s="85"/>
      <c r="T20" s="85"/>
      <c r="U20" s="85"/>
      <c r="V20" s="85"/>
      <c r="W20" s="85">
        <v>2</v>
      </c>
      <c r="X20" s="85"/>
      <c r="Y20" s="85"/>
      <c r="Z20" s="85"/>
      <c r="AA20" s="85"/>
      <c r="AB20" s="86"/>
      <c r="AC20" s="85"/>
      <c r="AD20" s="87">
        <f>L_cham</f>
        <v>45383</v>
      </c>
      <c r="AE20" s="87">
        <f>L_Nop</f>
        <v>45387</v>
      </c>
      <c r="AF20" s="88"/>
      <c r="AG20" s="89" t="s">
        <v>93</v>
      </c>
      <c r="AH20" s="89"/>
      <c r="AI20" s="89"/>
      <c r="AJ20" s="90"/>
      <c r="AK20" s="91" t="str">
        <f t="shared" si="5"/>
        <v/>
      </c>
      <c r="AL20" s="92">
        <f t="shared" si="6"/>
        <v>6</v>
      </c>
      <c r="AM20" s="93" t="str">
        <f t="shared" si="7"/>
        <v/>
      </c>
      <c r="AN20" s="93" t="str">
        <f>L_luu1</f>
        <v/>
      </c>
      <c r="AO20" s="94" t="str">
        <f>L_luu2</f>
        <v/>
      </c>
      <c r="AP20" s="95" t="str">
        <f>L_Luu3</f>
        <v/>
      </c>
      <c r="AQ20" s="94"/>
      <c r="AR20" s="94"/>
      <c r="AS20" s="96" t="str">
        <f>L_Loc</f>
        <v/>
      </c>
      <c r="AT20" s="97" t="str">
        <f>L_Loc</f>
        <v/>
      </c>
      <c r="AV20" s="98">
        <v>286</v>
      </c>
    </row>
    <row r="21" spans="1:49" s="98" customFormat="1" ht="30" customHeight="1" x14ac:dyDescent="0.3">
      <c r="A21" s="116" t="str">
        <f>L_time</f>
        <v/>
      </c>
      <c r="B21" s="117" t="str">
        <f>L_TGca</f>
        <v/>
      </c>
      <c r="C21" s="118"/>
      <c r="D21" s="117" t="str">
        <f t="shared" si="4"/>
        <v/>
      </c>
      <c r="E21" s="77">
        <v>11</v>
      </c>
      <c r="F21" s="78" t="s">
        <v>115</v>
      </c>
      <c r="G21" s="83" t="s">
        <v>70</v>
      </c>
      <c r="H21" s="119" t="s">
        <v>71</v>
      </c>
      <c r="I21" s="79">
        <v>2</v>
      </c>
      <c r="J21" s="83" t="s">
        <v>72</v>
      </c>
      <c r="K21" s="83" t="str">
        <f>L_Loc</f>
        <v/>
      </c>
      <c r="L21" s="120" t="s">
        <v>162</v>
      </c>
      <c r="M21" s="83" t="str">
        <f>_Ngay</f>
        <v>(Thứ 6)</v>
      </c>
      <c r="N21" s="82">
        <v>5</v>
      </c>
      <c r="O21" s="83">
        <v>11</v>
      </c>
      <c r="P21" s="83">
        <f>L_SV_P</f>
        <v>0</v>
      </c>
      <c r="Q21" s="121">
        <f>L_SP</f>
        <v>0</v>
      </c>
      <c r="R21" s="122"/>
      <c r="S21" s="122"/>
      <c r="T21" s="122"/>
      <c r="U21" s="122"/>
      <c r="V21" s="122"/>
      <c r="W21" s="122" t="s">
        <v>74</v>
      </c>
      <c r="X21" s="122"/>
      <c r="Y21" s="122"/>
      <c r="Z21" s="122"/>
      <c r="AA21" s="122"/>
      <c r="AB21" s="123"/>
      <c r="AC21" s="122"/>
      <c r="AD21" s="124" t="str">
        <f>L_cham</f>
        <v>29/03/2024</v>
      </c>
      <c r="AE21" s="124">
        <f>L_Nop</f>
        <v>45382</v>
      </c>
      <c r="AF21" s="88"/>
      <c r="AG21" s="89" t="s">
        <v>93</v>
      </c>
      <c r="AH21" s="125"/>
      <c r="AI21" s="125"/>
      <c r="AJ21" s="126"/>
      <c r="AK21" s="127" t="str">
        <f t="shared" si="5"/>
        <v/>
      </c>
      <c r="AL21" s="128" t="str">
        <f t="shared" si="6"/>
        <v/>
      </c>
      <c r="AM21" s="129" t="str">
        <f t="shared" si="7"/>
        <v/>
      </c>
      <c r="AN21" s="129" t="str">
        <f>L_luu1</f>
        <v/>
      </c>
      <c r="AO21" s="130" t="str">
        <f>L_luu2</f>
        <v/>
      </c>
      <c r="AP21" s="131" t="str">
        <f>L_Luu3</f>
        <v/>
      </c>
      <c r="AQ21" s="130"/>
      <c r="AR21" s="130"/>
      <c r="AS21" s="132" t="str">
        <f>L_Loc</f>
        <v/>
      </c>
      <c r="AT21" s="133" t="str">
        <f>L_Loc</f>
        <v/>
      </c>
      <c r="AU21" s="100"/>
      <c r="AV21" s="100">
        <v>286</v>
      </c>
      <c r="AW21" s="100"/>
    </row>
    <row r="22" spans="1:49" s="100" customFormat="1" ht="18" x14ac:dyDescent="0.3">
      <c r="A22" s="74" t="str">
        <f>L_time</f>
        <v/>
      </c>
      <c r="B22" s="75" t="str">
        <f>L_TGca</f>
        <v/>
      </c>
      <c r="C22" s="76"/>
      <c r="D22" s="75" t="str">
        <f t="shared" si="4"/>
        <v/>
      </c>
      <c r="E22" s="77">
        <v>12</v>
      </c>
      <c r="F22" s="78" t="s">
        <v>115</v>
      </c>
      <c r="G22" s="79" t="s">
        <v>114</v>
      </c>
      <c r="H22" s="80" t="s">
        <v>108</v>
      </c>
      <c r="I22" s="79">
        <v>2</v>
      </c>
      <c r="J22" s="83" t="s">
        <v>72</v>
      </c>
      <c r="K22" s="79" t="str">
        <f>L_Loc</f>
        <v/>
      </c>
      <c r="L22" s="81" t="s">
        <v>163</v>
      </c>
      <c r="M22" s="79" t="str">
        <f>_Ngay</f>
        <v>(Thứ 7)</v>
      </c>
      <c r="N22" s="82">
        <v>2</v>
      </c>
      <c r="O22" s="83">
        <v>12</v>
      </c>
      <c r="P22" s="79">
        <f>L_SV_P</f>
        <v>0</v>
      </c>
      <c r="Q22" s="84">
        <f>L_SP</f>
        <v>0</v>
      </c>
      <c r="R22" s="85"/>
      <c r="S22" s="85"/>
      <c r="T22" s="85"/>
      <c r="U22" s="85"/>
      <c r="V22" s="85"/>
      <c r="W22" s="85"/>
      <c r="X22" s="85" t="s">
        <v>74</v>
      </c>
      <c r="Y22" s="85"/>
      <c r="Z22" s="85"/>
      <c r="AA22" s="85"/>
      <c r="AB22" s="86"/>
      <c r="AC22" s="85"/>
      <c r="AD22" s="87" t="str">
        <f>L_cham</f>
        <v>30/03/2024</v>
      </c>
      <c r="AE22" s="87">
        <f>L_Nop</f>
        <v>45383</v>
      </c>
      <c r="AF22" s="88"/>
      <c r="AG22" s="89" t="s">
        <v>92</v>
      </c>
      <c r="AH22" s="89"/>
      <c r="AI22" s="89"/>
      <c r="AJ22" s="90"/>
      <c r="AK22" s="134" t="str">
        <f t="shared" si="5"/>
        <v/>
      </c>
      <c r="AL22" s="92" t="str">
        <f t="shared" si="6"/>
        <v/>
      </c>
      <c r="AM22" s="93" t="str">
        <f t="shared" si="7"/>
        <v/>
      </c>
      <c r="AN22" s="93" t="str">
        <f>L_luu1</f>
        <v/>
      </c>
      <c r="AO22" s="94" t="str">
        <f>L_luu2</f>
        <v/>
      </c>
      <c r="AP22" s="95" t="str">
        <f>L_Luu3</f>
        <v/>
      </c>
      <c r="AQ22" s="94"/>
      <c r="AR22" s="94"/>
      <c r="AS22" s="96" t="str">
        <f>L_Loc</f>
        <v/>
      </c>
      <c r="AT22" s="97" t="str">
        <f>L_Loc</f>
        <v/>
      </c>
      <c r="AU22" s="98"/>
      <c r="AV22" s="98">
        <v>286</v>
      </c>
      <c r="AW22" s="98"/>
    </row>
    <row r="23" spans="1:49" s="98" customFormat="1" ht="30" customHeight="1" x14ac:dyDescent="0.3">
      <c r="A23" s="74" t="str">
        <f>L_time</f>
        <v/>
      </c>
      <c r="B23" s="75" t="str">
        <f>L_TGca</f>
        <v/>
      </c>
      <c r="C23" s="76"/>
      <c r="D23" s="75" t="str">
        <f t="shared" si="4"/>
        <v/>
      </c>
      <c r="E23" s="77">
        <v>13</v>
      </c>
      <c r="F23" s="78" t="s">
        <v>115</v>
      </c>
      <c r="G23" s="79" t="s">
        <v>124</v>
      </c>
      <c r="H23" s="80" t="s">
        <v>144</v>
      </c>
      <c r="I23" s="79">
        <v>2</v>
      </c>
      <c r="J23" s="79" t="s">
        <v>82</v>
      </c>
      <c r="K23" s="79"/>
      <c r="L23" s="81" t="s">
        <v>163</v>
      </c>
      <c r="M23" s="79" t="str">
        <f>_Ngay</f>
        <v>(Thứ 7)</v>
      </c>
      <c r="N23" s="82">
        <v>4</v>
      </c>
      <c r="O23" s="83">
        <v>7</v>
      </c>
      <c r="P23" s="79">
        <f>L_SV_P</f>
        <v>7</v>
      </c>
      <c r="Q23" s="84">
        <f>L_SP</f>
        <v>1</v>
      </c>
      <c r="R23" s="85"/>
      <c r="S23" s="85"/>
      <c r="T23" s="85"/>
      <c r="U23" s="85"/>
      <c r="V23" s="85"/>
      <c r="W23" s="85">
        <v>2</v>
      </c>
      <c r="X23" s="85"/>
      <c r="Y23" s="85"/>
      <c r="Z23" s="85"/>
      <c r="AA23" s="85"/>
      <c r="AB23" s="86"/>
      <c r="AC23" s="85"/>
      <c r="AD23" s="87">
        <f>L_cham</f>
        <v>45382</v>
      </c>
      <c r="AE23" s="87">
        <f>L_Nop</f>
        <v>45388</v>
      </c>
      <c r="AF23" s="88"/>
      <c r="AG23" s="89" t="s">
        <v>91</v>
      </c>
      <c r="AH23" s="89"/>
      <c r="AI23" s="89"/>
      <c r="AJ23" s="90"/>
      <c r="AK23" s="91" t="s">
        <v>89</v>
      </c>
      <c r="AL23" s="92">
        <f t="shared" si="6"/>
        <v>7</v>
      </c>
      <c r="AM23" s="93" t="str">
        <f t="shared" si="7"/>
        <v/>
      </c>
      <c r="AN23" s="93" t="str">
        <f>L_luu1</f>
        <v/>
      </c>
      <c r="AO23" s="94" t="str">
        <f>L_luu2</f>
        <v/>
      </c>
      <c r="AP23" s="95" t="str">
        <f>L_Luu3</f>
        <v/>
      </c>
      <c r="AQ23" s="94"/>
      <c r="AR23" s="94"/>
      <c r="AS23" s="96" t="str">
        <f>L_Loc</f>
        <v/>
      </c>
      <c r="AT23" s="97" t="str">
        <f>L_Loc</f>
        <v/>
      </c>
      <c r="AV23" s="98">
        <v>286</v>
      </c>
    </row>
    <row r="24" spans="1:49" s="98" customFormat="1" ht="18" x14ac:dyDescent="0.3">
      <c r="A24" s="74" t="str">
        <f>L_time</f>
        <v/>
      </c>
      <c r="B24" s="75" t="str">
        <f>L_TGca</f>
        <v/>
      </c>
      <c r="C24" s="76"/>
      <c r="D24" s="75" t="str">
        <f t="shared" si="4"/>
        <v/>
      </c>
      <c r="E24" s="77">
        <v>14</v>
      </c>
      <c r="F24" s="78" t="s">
        <v>115</v>
      </c>
      <c r="G24" s="79" t="s">
        <v>125</v>
      </c>
      <c r="H24" s="80" t="s">
        <v>145</v>
      </c>
      <c r="I24" s="79">
        <v>2</v>
      </c>
      <c r="J24" s="79" t="s">
        <v>72</v>
      </c>
      <c r="K24" s="79"/>
      <c r="L24" s="81" t="s">
        <v>163</v>
      </c>
      <c r="M24" s="79" t="str">
        <f>_Ngay</f>
        <v>(Thứ 7)</v>
      </c>
      <c r="N24" s="82">
        <v>3</v>
      </c>
      <c r="O24" s="83">
        <v>7</v>
      </c>
      <c r="P24" s="79">
        <f>L_SV_P</f>
        <v>0</v>
      </c>
      <c r="Q24" s="84">
        <f>L_SP</f>
        <v>0</v>
      </c>
      <c r="R24" s="85"/>
      <c r="S24" s="85"/>
      <c r="T24" s="85"/>
      <c r="U24" s="85"/>
      <c r="V24" s="85"/>
      <c r="W24" s="85"/>
      <c r="X24" s="85" t="s">
        <v>74</v>
      </c>
      <c r="Y24" s="85"/>
      <c r="Z24" s="85"/>
      <c r="AA24" s="85"/>
      <c r="AB24" s="86"/>
      <c r="AC24" s="85"/>
      <c r="AD24" s="87" t="str">
        <f>L_cham</f>
        <v>30/03/2024</v>
      </c>
      <c r="AE24" s="87">
        <f>L_Nop</f>
        <v>45383</v>
      </c>
      <c r="AF24" s="88"/>
      <c r="AG24" s="89" t="s">
        <v>93</v>
      </c>
      <c r="AH24" s="89"/>
      <c r="AI24" s="89"/>
      <c r="AJ24" s="90"/>
      <c r="AK24" s="91" t="str">
        <f t="shared" ref="AK24:AK33" si="8">IF(LEN(C24)&lt;14,"",RIGHT(C24,2))</f>
        <v/>
      </c>
      <c r="AL24" s="92" t="str">
        <f t="shared" si="6"/>
        <v/>
      </c>
      <c r="AM24" s="93" t="str">
        <f t="shared" si="7"/>
        <v/>
      </c>
      <c r="AN24" s="93" t="str">
        <f>L_luu1</f>
        <v/>
      </c>
      <c r="AO24" s="94" t="str">
        <f>L_luu2</f>
        <v/>
      </c>
      <c r="AP24" s="95" t="str">
        <f>L_Luu3</f>
        <v/>
      </c>
      <c r="AQ24" s="94"/>
      <c r="AR24" s="94"/>
      <c r="AS24" s="96" t="str">
        <f>L_Loc</f>
        <v/>
      </c>
      <c r="AT24" s="97" t="str">
        <f>L_Loc</f>
        <v/>
      </c>
      <c r="AV24" s="98">
        <v>286</v>
      </c>
    </row>
    <row r="25" spans="1:49" s="98" customFormat="1" ht="18" x14ac:dyDescent="0.3">
      <c r="A25" s="74" t="str">
        <f>L_time</f>
        <v/>
      </c>
      <c r="B25" s="75" t="str">
        <f>L_TGca</f>
        <v/>
      </c>
      <c r="C25" s="99"/>
      <c r="D25" s="75" t="str">
        <f t="shared" si="4"/>
        <v/>
      </c>
      <c r="E25" s="77">
        <v>15</v>
      </c>
      <c r="F25" s="78" t="s">
        <v>115</v>
      </c>
      <c r="G25" s="79" t="s">
        <v>109</v>
      </c>
      <c r="H25" s="80" t="s">
        <v>105</v>
      </c>
      <c r="I25" s="79">
        <v>2</v>
      </c>
      <c r="J25" s="79" t="s">
        <v>72</v>
      </c>
      <c r="K25" s="79" t="str">
        <f>L_Loc</f>
        <v/>
      </c>
      <c r="L25" s="81" t="s">
        <v>163</v>
      </c>
      <c r="M25" s="79" t="str">
        <f>_Ngay</f>
        <v>(Thứ 7)</v>
      </c>
      <c r="N25" s="82">
        <v>3</v>
      </c>
      <c r="O25" s="83">
        <v>10</v>
      </c>
      <c r="P25" s="79">
        <f>L_SV_P</f>
        <v>0</v>
      </c>
      <c r="Q25" s="84">
        <f>L_SP</f>
        <v>0</v>
      </c>
      <c r="R25" s="85"/>
      <c r="S25" s="85"/>
      <c r="T25" s="85"/>
      <c r="U25" s="85"/>
      <c r="V25" s="85"/>
      <c r="W25" s="85" t="s">
        <v>74</v>
      </c>
      <c r="X25" s="85"/>
      <c r="Y25" s="85"/>
      <c r="Z25" s="85"/>
      <c r="AA25" s="85"/>
      <c r="AB25" s="86"/>
      <c r="AC25" s="85"/>
      <c r="AD25" s="87" t="str">
        <f>L_cham</f>
        <v>30/03/2024</v>
      </c>
      <c r="AE25" s="87">
        <f>L_Nop</f>
        <v>45383</v>
      </c>
      <c r="AF25" s="88"/>
      <c r="AG25" s="89" t="s">
        <v>94</v>
      </c>
      <c r="AH25" s="89"/>
      <c r="AI25" s="89"/>
      <c r="AJ25" s="90"/>
      <c r="AK25" s="91" t="str">
        <f t="shared" si="8"/>
        <v/>
      </c>
      <c r="AL25" s="92" t="str">
        <f t="shared" si="6"/>
        <v/>
      </c>
      <c r="AM25" s="93" t="str">
        <f t="shared" si="7"/>
        <v/>
      </c>
      <c r="AN25" s="93" t="str">
        <f>L_luu1</f>
        <v/>
      </c>
      <c r="AO25" s="94" t="str">
        <f>L_luu2</f>
        <v/>
      </c>
      <c r="AP25" s="95" t="str">
        <f>L_Luu3</f>
        <v/>
      </c>
      <c r="AQ25" s="94"/>
      <c r="AR25" s="94"/>
      <c r="AS25" s="96" t="str">
        <f>L_Loc</f>
        <v/>
      </c>
      <c r="AT25" s="97" t="str">
        <f>L_Loc</f>
        <v/>
      </c>
      <c r="AV25" s="98">
        <v>286</v>
      </c>
    </row>
    <row r="26" spans="1:49" s="98" customFormat="1" ht="18" x14ac:dyDescent="0.3">
      <c r="A26" s="74" t="str">
        <f>L_time</f>
        <v/>
      </c>
      <c r="B26" s="75" t="str">
        <f>L_TGca</f>
        <v/>
      </c>
      <c r="C26" s="76"/>
      <c r="D26" s="75" t="str">
        <f t="shared" si="4"/>
        <v/>
      </c>
      <c r="E26" s="77">
        <v>16</v>
      </c>
      <c r="F26" s="78" t="s">
        <v>115</v>
      </c>
      <c r="G26" s="79" t="s">
        <v>126</v>
      </c>
      <c r="H26" s="80" t="s">
        <v>146</v>
      </c>
      <c r="I26" s="79">
        <v>2</v>
      </c>
      <c r="J26" s="79" t="s">
        <v>72</v>
      </c>
      <c r="K26" s="79"/>
      <c r="L26" s="81" t="s">
        <v>163</v>
      </c>
      <c r="M26" s="79" t="str">
        <f>_Ngay</f>
        <v>(Thứ 7)</v>
      </c>
      <c r="N26" s="82">
        <v>5</v>
      </c>
      <c r="O26" s="83">
        <v>8</v>
      </c>
      <c r="P26" s="79">
        <f>L_SV_P</f>
        <v>0</v>
      </c>
      <c r="Q26" s="84">
        <f>L_SP</f>
        <v>0</v>
      </c>
      <c r="R26" s="85"/>
      <c r="S26" s="85"/>
      <c r="T26" s="85"/>
      <c r="U26" s="85"/>
      <c r="V26" s="85"/>
      <c r="W26" s="85"/>
      <c r="X26" s="85" t="s">
        <v>74</v>
      </c>
      <c r="Y26" s="85"/>
      <c r="Z26" s="85"/>
      <c r="AA26" s="85"/>
      <c r="AB26" s="86"/>
      <c r="AC26" s="85"/>
      <c r="AD26" s="87" t="str">
        <f>L_cham</f>
        <v>30/03/2024</v>
      </c>
      <c r="AE26" s="87">
        <f>L_Nop</f>
        <v>45383</v>
      </c>
      <c r="AF26" s="88"/>
      <c r="AG26" s="89" t="s">
        <v>93</v>
      </c>
      <c r="AH26" s="89"/>
      <c r="AI26" s="89"/>
      <c r="AJ26" s="90"/>
      <c r="AK26" s="91" t="str">
        <f t="shared" si="8"/>
        <v/>
      </c>
      <c r="AL26" s="92" t="str">
        <f t="shared" si="6"/>
        <v/>
      </c>
      <c r="AM26" s="93" t="str">
        <f t="shared" si="7"/>
        <v/>
      </c>
      <c r="AN26" s="93" t="str">
        <f>L_luu1</f>
        <v/>
      </c>
      <c r="AO26" s="94" t="str">
        <f>L_luu2</f>
        <v/>
      </c>
      <c r="AP26" s="95" t="str">
        <f>L_Luu3</f>
        <v/>
      </c>
      <c r="AQ26" s="94"/>
      <c r="AR26" s="94"/>
      <c r="AS26" s="96" t="str">
        <f>L_Loc</f>
        <v/>
      </c>
      <c r="AT26" s="97" t="str">
        <f>L_Loc</f>
        <v/>
      </c>
      <c r="AV26" s="98">
        <v>286</v>
      </c>
    </row>
    <row r="27" spans="1:49" s="98" customFormat="1" ht="18" x14ac:dyDescent="0.3">
      <c r="A27" s="74" t="str">
        <f>L_time</f>
        <v/>
      </c>
      <c r="B27" s="75" t="str">
        <f>L_TGca</f>
        <v/>
      </c>
      <c r="C27" s="76"/>
      <c r="D27" s="75" t="str">
        <f t="shared" si="4"/>
        <v/>
      </c>
      <c r="E27" s="77">
        <v>17</v>
      </c>
      <c r="F27" s="78" t="s">
        <v>115</v>
      </c>
      <c r="G27" s="79" t="s">
        <v>110</v>
      </c>
      <c r="H27" s="80" t="s">
        <v>106</v>
      </c>
      <c r="I27" s="79">
        <v>2</v>
      </c>
      <c r="J27" s="79" t="s">
        <v>72</v>
      </c>
      <c r="K27" s="79"/>
      <c r="L27" s="81" t="s">
        <v>164</v>
      </c>
      <c r="M27" s="79" t="str">
        <f>_Ngay</f>
        <v>(Cnhật)</v>
      </c>
      <c r="N27" s="82">
        <v>1</v>
      </c>
      <c r="O27" s="83">
        <v>6</v>
      </c>
      <c r="P27" s="79">
        <f>L_SV_P</f>
        <v>0</v>
      </c>
      <c r="Q27" s="84">
        <f>L_SP</f>
        <v>0</v>
      </c>
      <c r="R27" s="85"/>
      <c r="S27" s="85"/>
      <c r="T27" s="85"/>
      <c r="U27" s="85"/>
      <c r="V27" s="85"/>
      <c r="W27" s="85" t="s">
        <v>74</v>
      </c>
      <c r="X27" s="85"/>
      <c r="Y27" s="85"/>
      <c r="Z27" s="85"/>
      <c r="AA27" s="85"/>
      <c r="AB27" s="86"/>
      <c r="AC27" s="85"/>
      <c r="AD27" s="87" t="str">
        <f>L_cham</f>
        <v>31/03/2024</v>
      </c>
      <c r="AE27" s="87">
        <f>L_Nop</f>
        <v>45384</v>
      </c>
      <c r="AF27" s="88"/>
      <c r="AG27" s="89" t="s">
        <v>178</v>
      </c>
      <c r="AH27" s="89"/>
      <c r="AI27" s="89"/>
      <c r="AJ27" s="90"/>
      <c r="AK27" s="91" t="str">
        <f t="shared" si="8"/>
        <v/>
      </c>
      <c r="AL27" s="92" t="str">
        <f t="shared" si="6"/>
        <v/>
      </c>
      <c r="AM27" s="93" t="str">
        <f t="shared" si="7"/>
        <v/>
      </c>
      <c r="AN27" s="93" t="str">
        <f>L_luu1</f>
        <v/>
      </c>
      <c r="AO27" s="94" t="str">
        <f>L_luu2</f>
        <v/>
      </c>
      <c r="AP27" s="95" t="str">
        <f>L_Luu3</f>
        <v/>
      </c>
      <c r="AQ27" s="94"/>
      <c r="AR27" s="94"/>
      <c r="AS27" s="96" t="str">
        <f>L_Loc</f>
        <v/>
      </c>
      <c r="AT27" s="97" t="str">
        <f>L_Loc</f>
        <v/>
      </c>
      <c r="AV27" s="98">
        <v>286</v>
      </c>
    </row>
    <row r="28" spans="1:49" s="98" customFormat="1" ht="18" x14ac:dyDescent="0.3">
      <c r="A28" s="74" t="str">
        <f>L_time</f>
        <v/>
      </c>
      <c r="B28" s="75" t="str">
        <f>L_TGca</f>
        <v/>
      </c>
      <c r="C28" s="76"/>
      <c r="D28" s="75" t="str">
        <f t="shared" si="4"/>
        <v/>
      </c>
      <c r="E28" s="77">
        <v>18</v>
      </c>
      <c r="F28" s="78" t="s">
        <v>115</v>
      </c>
      <c r="G28" s="79" t="s">
        <v>127</v>
      </c>
      <c r="H28" s="80" t="s">
        <v>147</v>
      </c>
      <c r="I28" s="79">
        <v>2</v>
      </c>
      <c r="J28" s="79" t="s">
        <v>72</v>
      </c>
      <c r="K28" s="79"/>
      <c r="L28" s="81" t="s">
        <v>164</v>
      </c>
      <c r="M28" s="79" t="str">
        <f>_Ngay</f>
        <v>(Cnhật)</v>
      </c>
      <c r="N28" s="82">
        <v>1</v>
      </c>
      <c r="O28" s="83">
        <v>6</v>
      </c>
      <c r="P28" s="79">
        <f>L_SV_P</f>
        <v>0</v>
      </c>
      <c r="Q28" s="84">
        <f>L_SP</f>
        <v>0</v>
      </c>
      <c r="R28" s="85"/>
      <c r="S28" s="85"/>
      <c r="T28" s="85"/>
      <c r="U28" s="85"/>
      <c r="V28" s="85"/>
      <c r="W28" s="85" t="s">
        <v>74</v>
      </c>
      <c r="X28" s="85"/>
      <c r="Y28" s="85"/>
      <c r="Z28" s="85"/>
      <c r="AA28" s="85"/>
      <c r="AB28" s="86"/>
      <c r="AC28" s="85"/>
      <c r="AD28" s="87" t="str">
        <f>L_cham</f>
        <v>31/03/2024</v>
      </c>
      <c r="AE28" s="87">
        <f>L_Nop</f>
        <v>45384</v>
      </c>
      <c r="AF28" s="88"/>
      <c r="AG28" s="89" t="s">
        <v>93</v>
      </c>
      <c r="AH28" s="89"/>
      <c r="AI28" s="89"/>
      <c r="AJ28" s="90"/>
      <c r="AK28" s="91" t="str">
        <f t="shared" si="8"/>
        <v/>
      </c>
      <c r="AL28" s="92" t="str">
        <f t="shared" si="6"/>
        <v/>
      </c>
      <c r="AM28" s="93" t="str">
        <f t="shared" si="7"/>
        <v/>
      </c>
      <c r="AN28" s="93" t="str">
        <f>L_luu1</f>
        <v/>
      </c>
      <c r="AO28" s="94" t="str">
        <f>L_luu2</f>
        <v/>
      </c>
      <c r="AP28" s="95" t="str">
        <f>L_Luu3</f>
        <v/>
      </c>
      <c r="AQ28" s="94"/>
      <c r="AR28" s="94"/>
      <c r="AS28" s="96" t="str">
        <f>L_Loc</f>
        <v/>
      </c>
      <c r="AT28" s="97" t="str">
        <f>L_Loc</f>
        <v/>
      </c>
      <c r="AV28" s="98">
        <v>286</v>
      </c>
    </row>
    <row r="29" spans="1:49" s="98" customFormat="1" ht="18" x14ac:dyDescent="0.3">
      <c r="A29" s="74" t="str">
        <f>L_time</f>
        <v/>
      </c>
      <c r="B29" s="75" t="str">
        <f>L_TGca</f>
        <v/>
      </c>
      <c r="C29" s="76"/>
      <c r="D29" s="75" t="str">
        <f t="shared" si="4"/>
        <v/>
      </c>
      <c r="E29" s="77">
        <v>19</v>
      </c>
      <c r="F29" s="78" t="s">
        <v>115</v>
      </c>
      <c r="G29" s="79" t="s">
        <v>80</v>
      </c>
      <c r="H29" s="80" t="s">
        <v>81</v>
      </c>
      <c r="I29" s="79">
        <v>2</v>
      </c>
      <c r="J29" s="79" t="s">
        <v>72</v>
      </c>
      <c r="K29" s="79"/>
      <c r="L29" s="81" t="s">
        <v>165</v>
      </c>
      <c r="M29" s="79" t="str">
        <f>_Ngay</f>
        <v>(Thứ 2)</v>
      </c>
      <c r="N29" s="82">
        <v>1</v>
      </c>
      <c r="O29" s="83">
        <v>26</v>
      </c>
      <c r="P29" s="79">
        <f>L_SV_P</f>
        <v>0</v>
      </c>
      <c r="Q29" s="84">
        <f>L_SP</f>
        <v>0</v>
      </c>
      <c r="R29" s="85"/>
      <c r="S29" s="85"/>
      <c r="T29" s="85"/>
      <c r="U29" s="85"/>
      <c r="V29" s="85"/>
      <c r="W29" s="85" t="s">
        <v>74</v>
      </c>
      <c r="X29" s="85"/>
      <c r="Y29" s="85"/>
      <c r="Z29" s="85"/>
      <c r="AA29" s="85"/>
      <c r="AB29" s="86"/>
      <c r="AC29" s="85"/>
      <c r="AD29" s="87" t="str">
        <f>L_cham</f>
        <v>01/04/2024</v>
      </c>
      <c r="AE29" s="87">
        <f>L_Nop</f>
        <v>45385</v>
      </c>
      <c r="AF29" s="88"/>
      <c r="AG29" s="89" t="s">
        <v>179</v>
      </c>
      <c r="AH29" s="89"/>
      <c r="AI29" s="89"/>
      <c r="AJ29" s="90"/>
      <c r="AK29" s="91" t="str">
        <f t="shared" si="8"/>
        <v/>
      </c>
      <c r="AL29" s="92" t="str">
        <f t="shared" si="6"/>
        <v/>
      </c>
      <c r="AM29" s="93" t="str">
        <f t="shared" si="7"/>
        <v/>
      </c>
      <c r="AN29" s="93" t="str">
        <f>L_luu1</f>
        <v/>
      </c>
      <c r="AO29" s="94" t="str">
        <f>L_luu2</f>
        <v/>
      </c>
      <c r="AP29" s="95" t="str">
        <f>L_Luu3</f>
        <v/>
      </c>
      <c r="AQ29" s="94"/>
      <c r="AR29" s="94"/>
      <c r="AS29" s="96" t="str">
        <f>L_Loc</f>
        <v/>
      </c>
      <c r="AT29" s="97" t="str">
        <f>L_Loc</f>
        <v/>
      </c>
      <c r="AV29" s="98">
        <v>286</v>
      </c>
    </row>
    <row r="30" spans="1:49" s="98" customFormat="1" ht="18" x14ac:dyDescent="0.3">
      <c r="A30" s="74" t="str">
        <f>L_time</f>
        <v/>
      </c>
      <c r="B30" s="75" t="str">
        <f>L_TGca</f>
        <v/>
      </c>
      <c r="C30" s="76"/>
      <c r="D30" s="75" t="str">
        <f t="shared" si="4"/>
        <v/>
      </c>
      <c r="E30" s="77">
        <v>20</v>
      </c>
      <c r="F30" s="78" t="s">
        <v>115</v>
      </c>
      <c r="G30" s="79" t="s">
        <v>128</v>
      </c>
      <c r="H30" s="80" t="s">
        <v>148</v>
      </c>
      <c r="I30" s="79">
        <v>2</v>
      </c>
      <c r="J30" s="79" t="s">
        <v>72</v>
      </c>
      <c r="K30" s="79"/>
      <c r="L30" s="81" t="s">
        <v>165</v>
      </c>
      <c r="M30" s="79" t="str">
        <f>_Ngay</f>
        <v>(Thứ 2)</v>
      </c>
      <c r="N30" s="82">
        <v>3</v>
      </c>
      <c r="O30" s="83">
        <v>13</v>
      </c>
      <c r="P30" s="79">
        <f>L_SV_P</f>
        <v>0</v>
      </c>
      <c r="Q30" s="84">
        <f>L_SP</f>
        <v>0</v>
      </c>
      <c r="R30" s="85"/>
      <c r="S30" s="85"/>
      <c r="T30" s="85"/>
      <c r="U30" s="85"/>
      <c r="V30" s="85"/>
      <c r="W30" s="85"/>
      <c r="X30" s="85" t="s">
        <v>74</v>
      </c>
      <c r="Y30" s="85"/>
      <c r="Z30" s="85"/>
      <c r="AA30" s="85"/>
      <c r="AB30" s="86"/>
      <c r="AC30" s="85"/>
      <c r="AD30" s="87" t="str">
        <f>L_cham</f>
        <v>01/04/2024</v>
      </c>
      <c r="AE30" s="87">
        <f>L_Nop</f>
        <v>45385</v>
      </c>
      <c r="AF30" s="88"/>
      <c r="AG30" s="89" t="s">
        <v>182</v>
      </c>
      <c r="AH30" s="89"/>
      <c r="AI30" s="89"/>
      <c r="AJ30" s="90"/>
      <c r="AK30" s="91" t="str">
        <f t="shared" si="8"/>
        <v/>
      </c>
      <c r="AL30" s="92" t="str">
        <f t="shared" si="6"/>
        <v/>
      </c>
      <c r="AM30" s="93" t="str">
        <f t="shared" si="7"/>
        <v/>
      </c>
      <c r="AN30" s="93" t="str">
        <f>L_luu1</f>
        <v/>
      </c>
      <c r="AO30" s="94" t="str">
        <f>L_luu2</f>
        <v/>
      </c>
      <c r="AP30" s="95" t="str">
        <f>L_Luu3</f>
        <v/>
      </c>
      <c r="AQ30" s="94"/>
      <c r="AR30" s="94"/>
      <c r="AS30" s="96" t="str">
        <f>L_Loc</f>
        <v/>
      </c>
      <c r="AT30" s="97" t="str">
        <f>L_Loc</f>
        <v/>
      </c>
      <c r="AV30" s="98">
        <v>286</v>
      </c>
    </row>
    <row r="31" spans="1:49" s="98" customFormat="1" ht="18" x14ac:dyDescent="0.3">
      <c r="A31" s="74" t="str">
        <f>L_time</f>
        <v/>
      </c>
      <c r="B31" s="75" t="str">
        <f>L_TGca</f>
        <v/>
      </c>
      <c r="C31" s="76"/>
      <c r="D31" s="75" t="str">
        <f t="shared" si="4"/>
        <v/>
      </c>
      <c r="E31" s="77">
        <v>21</v>
      </c>
      <c r="F31" s="78" t="s">
        <v>115</v>
      </c>
      <c r="G31" s="79" t="s">
        <v>129</v>
      </c>
      <c r="H31" s="80" t="s">
        <v>149</v>
      </c>
      <c r="I31" s="79">
        <v>2</v>
      </c>
      <c r="J31" s="79" t="s">
        <v>72</v>
      </c>
      <c r="K31" s="79"/>
      <c r="L31" s="81" t="s">
        <v>165</v>
      </c>
      <c r="M31" s="79" t="str">
        <f>_Ngay</f>
        <v>(Thứ 2)</v>
      </c>
      <c r="N31" s="82">
        <v>3</v>
      </c>
      <c r="O31" s="83">
        <v>20</v>
      </c>
      <c r="P31" s="79">
        <f>L_SV_P</f>
        <v>0</v>
      </c>
      <c r="Q31" s="84">
        <f>L_SP</f>
        <v>0</v>
      </c>
      <c r="R31" s="85"/>
      <c r="S31" s="85"/>
      <c r="T31" s="85"/>
      <c r="U31" s="85"/>
      <c r="V31" s="85"/>
      <c r="W31" s="85"/>
      <c r="X31" s="85" t="s">
        <v>74</v>
      </c>
      <c r="Y31" s="85"/>
      <c r="Z31" s="85"/>
      <c r="AA31" s="85"/>
      <c r="AB31" s="86"/>
      <c r="AC31" s="85"/>
      <c r="AD31" s="87" t="str">
        <f>L_cham</f>
        <v>01/04/2024</v>
      </c>
      <c r="AE31" s="87">
        <f>L_Nop</f>
        <v>45385</v>
      </c>
      <c r="AF31" s="88"/>
      <c r="AG31" s="89" t="s">
        <v>183</v>
      </c>
      <c r="AH31" s="89"/>
      <c r="AI31" s="89"/>
      <c r="AJ31" s="90"/>
      <c r="AK31" s="91" t="str">
        <f t="shared" si="8"/>
        <v/>
      </c>
      <c r="AL31" s="92" t="str">
        <f t="shared" si="6"/>
        <v/>
      </c>
      <c r="AM31" s="93" t="str">
        <f t="shared" si="7"/>
        <v/>
      </c>
      <c r="AN31" s="93" t="str">
        <f>L_luu1</f>
        <v/>
      </c>
      <c r="AO31" s="94" t="str">
        <f>L_luu2</f>
        <v/>
      </c>
      <c r="AP31" s="95" t="str">
        <f>L_Luu3</f>
        <v/>
      </c>
      <c r="AQ31" s="94"/>
      <c r="AR31" s="94"/>
      <c r="AS31" s="96" t="str">
        <f>L_Loc</f>
        <v/>
      </c>
      <c r="AT31" s="97" t="str">
        <f>L_Loc</f>
        <v/>
      </c>
      <c r="AV31" s="98">
        <v>286</v>
      </c>
    </row>
    <row r="32" spans="1:49" s="98" customFormat="1" ht="18" x14ac:dyDescent="0.3">
      <c r="A32" s="74" t="str">
        <f>L_time</f>
        <v/>
      </c>
      <c r="B32" s="75" t="str">
        <f>L_TGca</f>
        <v/>
      </c>
      <c r="C32" s="76"/>
      <c r="D32" s="75" t="str">
        <f t="shared" si="4"/>
        <v/>
      </c>
      <c r="E32" s="77">
        <v>22</v>
      </c>
      <c r="F32" s="78" t="s">
        <v>115</v>
      </c>
      <c r="G32" s="79" t="s">
        <v>85</v>
      </c>
      <c r="H32" s="80" t="s">
        <v>86</v>
      </c>
      <c r="I32" s="79">
        <v>2</v>
      </c>
      <c r="J32" s="79" t="s">
        <v>82</v>
      </c>
      <c r="K32" s="79"/>
      <c r="L32" s="81" t="s">
        <v>165</v>
      </c>
      <c r="M32" s="79" t="str">
        <f>_Ngay</f>
        <v>(Thứ 2)</v>
      </c>
      <c r="N32" s="82">
        <v>5</v>
      </c>
      <c r="O32" s="83">
        <v>11</v>
      </c>
      <c r="P32" s="79">
        <f>L_SV_P</f>
        <v>11</v>
      </c>
      <c r="Q32" s="84">
        <f>L_SP</f>
        <v>1</v>
      </c>
      <c r="R32" s="85"/>
      <c r="S32" s="85"/>
      <c r="T32" s="85"/>
      <c r="U32" s="85"/>
      <c r="V32" s="85"/>
      <c r="W32" s="85">
        <v>2</v>
      </c>
      <c r="X32" s="85"/>
      <c r="Y32" s="85"/>
      <c r="Z32" s="85"/>
      <c r="AA32" s="85"/>
      <c r="AB32" s="86"/>
      <c r="AC32" s="85"/>
      <c r="AD32" s="87">
        <f>L_cham</f>
        <v>45384</v>
      </c>
      <c r="AE32" s="87">
        <f>L_Nop</f>
        <v>45390</v>
      </c>
      <c r="AF32" s="88"/>
      <c r="AG32" s="89" t="s">
        <v>92</v>
      </c>
      <c r="AH32" s="89"/>
      <c r="AI32" s="89"/>
      <c r="AJ32" s="90"/>
      <c r="AK32" s="91" t="str">
        <f t="shared" si="8"/>
        <v/>
      </c>
      <c r="AL32" s="92">
        <f t="shared" si="6"/>
        <v>11</v>
      </c>
      <c r="AM32" s="93" t="str">
        <f t="shared" si="7"/>
        <v/>
      </c>
      <c r="AN32" s="93" t="str">
        <f>L_luu1</f>
        <v/>
      </c>
      <c r="AO32" s="94" t="str">
        <f>L_luu2</f>
        <v/>
      </c>
      <c r="AP32" s="95" t="str">
        <f>L_Luu3</f>
        <v/>
      </c>
      <c r="AQ32" s="94"/>
      <c r="AR32" s="94"/>
      <c r="AS32" s="96" t="str">
        <f>L_Loc</f>
        <v/>
      </c>
      <c r="AT32" s="97" t="str">
        <f>L_Loc</f>
        <v/>
      </c>
      <c r="AV32" s="98">
        <v>286</v>
      </c>
    </row>
    <row r="33" spans="1:49" s="98" customFormat="1" ht="18" x14ac:dyDescent="0.3">
      <c r="A33" s="74" t="str">
        <f>L_time</f>
        <v/>
      </c>
      <c r="B33" s="75" t="str">
        <f>L_TGca</f>
        <v/>
      </c>
      <c r="C33" s="76"/>
      <c r="D33" s="75" t="str">
        <f t="shared" si="4"/>
        <v/>
      </c>
      <c r="E33" s="77">
        <v>23</v>
      </c>
      <c r="F33" s="78" t="s">
        <v>115</v>
      </c>
      <c r="G33" s="79" t="s">
        <v>159</v>
      </c>
      <c r="H33" s="80" t="s">
        <v>150</v>
      </c>
      <c r="I33" s="79">
        <v>2</v>
      </c>
      <c r="J33" s="79" t="s">
        <v>72</v>
      </c>
      <c r="K33" s="79"/>
      <c r="L33" s="81" t="s">
        <v>165</v>
      </c>
      <c r="M33" s="79" t="str">
        <f>_Ngay</f>
        <v>(Thứ 2)</v>
      </c>
      <c r="N33" s="82">
        <v>5</v>
      </c>
      <c r="O33" s="83">
        <v>13</v>
      </c>
      <c r="P33" s="79">
        <f>L_SV_P</f>
        <v>0</v>
      </c>
      <c r="Q33" s="84">
        <f>L_SP</f>
        <v>0</v>
      </c>
      <c r="R33" s="85"/>
      <c r="S33" s="85"/>
      <c r="T33" s="85"/>
      <c r="U33" s="85"/>
      <c r="V33" s="85"/>
      <c r="W33" s="85"/>
      <c r="X33" s="85" t="s">
        <v>74</v>
      </c>
      <c r="Y33" s="85"/>
      <c r="Z33" s="85"/>
      <c r="AA33" s="85"/>
      <c r="AB33" s="86"/>
      <c r="AC33" s="85"/>
      <c r="AD33" s="87" t="str">
        <f>L_cham</f>
        <v>01/04/2024</v>
      </c>
      <c r="AE33" s="87">
        <f>L_Nop</f>
        <v>45385</v>
      </c>
      <c r="AF33" s="88"/>
      <c r="AG33" s="89" t="s">
        <v>177</v>
      </c>
      <c r="AH33" s="89"/>
      <c r="AI33" s="89"/>
      <c r="AJ33" s="90"/>
      <c r="AK33" s="91" t="str">
        <f t="shared" si="8"/>
        <v/>
      </c>
      <c r="AL33" s="92" t="str">
        <f t="shared" si="6"/>
        <v/>
      </c>
      <c r="AM33" s="93" t="str">
        <f t="shared" si="7"/>
        <v/>
      </c>
      <c r="AN33" s="93" t="str">
        <f>L_luu1</f>
        <v/>
      </c>
      <c r="AO33" s="94" t="str">
        <f>L_luu2</f>
        <v/>
      </c>
      <c r="AP33" s="95" t="str">
        <f>L_Luu3</f>
        <v/>
      </c>
      <c r="AQ33" s="94"/>
      <c r="AR33" s="94"/>
      <c r="AS33" s="96" t="str">
        <f>L_Loc</f>
        <v/>
      </c>
      <c r="AT33" s="97" t="str">
        <f>L_Loc</f>
        <v/>
      </c>
      <c r="AV33" s="98">
        <v>286</v>
      </c>
    </row>
    <row r="34" spans="1:49" s="98" customFormat="1" ht="24" customHeight="1" x14ac:dyDescent="0.3">
      <c r="A34" s="74">
        <f>L_time</f>
        <v>45385.291666666664</v>
      </c>
      <c r="B34" s="75" t="str">
        <f>L_TGca</f>
        <v>7:00</v>
      </c>
      <c r="C34" s="76" t="s">
        <v>69</v>
      </c>
      <c r="D34" s="75" t="str">
        <f t="shared" ref="D34:D50" si="9">IF(C34="","",LEFT($C34,FIND("-",$C34,1)+2))</f>
        <v>DC1CB35-DC</v>
      </c>
      <c r="E34" s="77">
        <v>24</v>
      </c>
      <c r="F34" s="78" t="s">
        <v>115</v>
      </c>
      <c r="G34" s="79" t="s">
        <v>130</v>
      </c>
      <c r="H34" s="80" t="s">
        <v>151</v>
      </c>
      <c r="I34" s="79">
        <v>2</v>
      </c>
      <c r="J34" s="79" t="s">
        <v>72</v>
      </c>
      <c r="K34" s="79"/>
      <c r="L34" s="81" t="s">
        <v>166</v>
      </c>
      <c r="M34" s="79" t="str">
        <f>_Ngay</f>
        <v>(Thứ 4)</v>
      </c>
      <c r="N34" s="82">
        <v>1</v>
      </c>
      <c r="O34" s="83">
        <v>21</v>
      </c>
      <c r="P34" s="79">
        <f>L_SV_P</f>
        <v>0</v>
      </c>
      <c r="Q34" s="84">
        <f>L_SP</f>
        <v>0</v>
      </c>
      <c r="R34" s="85"/>
      <c r="S34" s="85"/>
      <c r="T34" s="85"/>
      <c r="U34" s="85"/>
      <c r="V34" s="85"/>
      <c r="W34" s="85"/>
      <c r="X34" s="85" t="s">
        <v>74</v>
      </c>
      <c r="Y34" s="85"/>
      <c r="Z34" s="85"/>
      <c r="AA34" s="85"/>
      <c r="AB34" s="86"/>
      <c r="AC34" s="85"/>
      <c r="AD34" s="87" t="str">
        <f>L_cham</f>
        <v>03/04/2024</v>
      </c>
      <c r="AE34" s="87">
        <f>L_Nop</f>
        <v>45387</v>
      </c>
      <c r="AF34" s="88"/>
      <c r="AG34" s="89" t="s">
        <v>184</v>
      </c>
      <c r="AH34" s="89"/>
      <c r="AI34" s="89"/>
      <c r="AJ34" s="90"/>
      <c r="AK34" s="91" t="str">
        <f t="shared" ref="AK34:AK45" si="10">IF(LEN(C34)&lt;14,"",RIGHT(C34,2))</f>
        <v/>
      </c>
      <c r="AL34" s="92" t="str">
        <f t="shared" ref="AL34:AL50" si="11">IF($Q34=0,"",IF(MOD($O34,$P34)=0,$P34,MOD($O34,$P34)))</f>
        <v/>
      </c>
      <c r="AM34" s="93" t="str">
        <f t="shared" ref="AM34:AM50" si="12">IF(AB34="","",$AB34-$Q34*2)</f>
        <v/>
      </c>
      <c r="AN34" s="93" t="e">
        <f>L_luu1</f>
        <v>#VALUE!</v>
      </c>
      <c r="AO34" s="94" t="e">
        <f>L_luu2</f>
        <v>#VALUE!</v>
      </c>
      <c r="AP34" s="95" t="e">
        <f>L_Luu3</f>
        <v>#VALUE!</v>
      </c>
      <c r="AQ34" s="94"/>
      <c r="AR34" s="94"/>
      <c r="AS34" s="96" t="str">
        <f>L_Loc</f>
        <v>CBNN</v>
      </c>
      <c r="AT34" s="97" t="str">
        <f>L_Loc</f>
        <v>KHCB</v>
      </c>
      <c r="AV34" s="98">
        <v>288</v>
      </c>
    </row>
    <row r="35" spans="1:49" s="98" customFormat="1" ht="23.25" customHeight="1" x14ac:dyDescent="0.3">
      <c r="A35" s="74" t="str">
        <f>L_time</f>
        <v/>
      </c>
      <c r="B35" s="75" t="str">
        <f>L_TGca</f>
        <v/>
      </c>
      <c r="C35" s="99"/>
      <c r="D35" s="75" t="str">
        <f t="shared" si="9"/>
        <v/>
      </c>
      <c r="E35" s="77">
        <v>25</v>
      </c>
      <c r="F35" s="78" t="s">
        <v>115</v>
      </c>
      <c r="G35" s="79" t="s">
        <v>131</v>
      </c>
      <c r="H35" s="80" t="s">
        <v>152</v>
      </c>
      <c r="I35" s="79">
        <v>2</v>
      </c>
      <c r="J35" s="79" t="s">
        <v>72</v>
      </c>
      <c r="K35" s="79" t="str">
        <f>L_Loc</f>
        <v/>
      </c>
      <c r="L35" s="81" t="s">
        <v>166</v>
      </c>
      <c r="M35" s="79" t="str">
        <f>_Ngay</f>
        <v>(Thứ 4)</v>
      </c>
      <c r="N35" s="82">
        <v>3</v>
      </c>
      <c r="O35" s="83">
        <v>10</v>
      </c>
      <c r="P35" s="79">
        <f>L_SV_P</f>
        <v>0</v>
      </c>
      <c r="Q35" s="84">
        <f>L_SP</f>
        <v>0</v>
      </c>
      <c r="R35" s="85"/>
      <c r="S35" s="85"/>
      <c r="T35" s="85"/>
      <c r="U35" s="85"/>
      <c r="V35" s="85"/>
      <c r="W35" s="85" t="s">
        <v>74</v>
      </c>
      <c r="X35" s="85"/>
      <c r="Y35" s="85"/>
      <c r="Z35" s="85"/>
      <c r="AA35" s="85"/>
      <c r="AB35" s="86"/>
      <c r="AC35" s="85"/>
      <c r="AD35" s="87" t="str">
        <f>L_cham</f>
        <v>03/04/2024</v>
      </c>
      <c r="AE35" s="87">
        <f>L_Nop</f>
        <v>45387</v>
      </c>
      <c r="AF35" s="88"/>
      <c r="AG35" s="89" t="s">
        <v>185</v>
      </c>
      <c r="AH35" s="89"/>
      <c r="AI35" s="89"/>
      <c r="AJ35" s="90"/>
      <c r="AK35" s="91" t="str">
        <f t="shared" si="10"/>
        <v/>
      </c>
      <c r="AL35" s="92" t="str">
        <f t="shared" si="11"/>
        <v/>
      </c>
      <c r="AM35" s="93" t="str">
        <f t="shared" si="12"/>
        <v/>
      </c>
      <c r="AN35" s="93" t="str">
        <f>L_luu1</f>
        <v/>
      </c>
      <c r="AO35" s="94" t="str">
        <f>L_luu2</f>
        <v/>
      </c>
      <c r="AP35" s="95" t="str">
        <f>L_Luu3</f>
        <v/>
      </c>
      <c r="AQ35" s="94"/>
      <c r="AR35" s="94"/>
      <c r="AS35" s="96" t="str">
        <f>L_Loc</f>
        <v/>
      </c>
      <c r="AT35" s="97" t="str">
        <f>L_Loc</f>
        <v/>
      </c>
      <c r="AV35" s="98">
        <v>286</v>
      </c>
    </row>
    <row r="36" spans="1:49" s="98" customFormat="1" ht="24" customHeight="1" x14ac:dyDescent="0.3">
      <c r="A36" s="74">
        <f>L_time</f>
        <v>45385.75</v>
      </c>
      <c r="B36" s="75" t="str">
        <f>L_TGca</f>
        <v>18:00</v>
      </c>
      <c r="C36" s="76" t="s">
        <v>69</v>
      </c>
      <c r="D36" s="75" t="str">
        <f t="shared" si="9"/>
        <v>DC1CB35-DC</v>
      </c>
      <c r="E36" s="77">
        <v>26</v>
      </c>
      <c r="F36" s="78" t="s">
        <v>115</v>
      </c>
      <c r="G36" s="79" t="s">
        <v>87</v>
      </c>
      <c r="H36" s="80" t="s">
        <v>88</v>
      </c>
      <c r="I36" s="79">
        <v>2</v>
      </c>
      <c r="J36" s="79" t="s">
        <v>82</v>
      </c>
      <c r="K36" s="79"/>
      <c r="L36" s="81" t="s">
        <v>166</v>
      </c>
      <c r="M36" s="79" t="str">
        <f>_Ngay</f>
        <v>(Thứ 4)</v>
      </c>
      <c r="N36" s="82">
        <v>5</v>
      </c>
      <c r="O36" s="83">
        <v>10</v>
      </c>
      <c r="P36" s="79">
        <f>L_SV_P</f>
        <v>10</v>
      </c>
      <c r="Q36" s="84">
        <f>L_SP</f>
        <v>1</v>
      </c>
      <c r="R36" s="85"/>
      <c r="S36" s="85"/>
      <c r="T36" s="85"/>
      <c r="U36" s="85"/>
      <c r="V36" s="85"/>
      <c r="W36" s="85">
        <v>2</v>
      </c>
      <c r="X36" s="85"/>
      <c r="Y36" s="85"/>
      <c r="Z36" s="85"/>
      <c r="AA36" s="85"/>
      <c r="AB36" s="86"/>
      <c r="AC36" s="85"/>
      <c r="AD36" s="87">
        <f>L_cham</f>
        <v>45386</v>
      </c>
      <c r="AE36" s="87">
        <f>L_Nop</f>
        <v>45392</v>
      </c>
      <c r="AF36" s="88"/>
      <c r="AG36" s="89" t="s">
        <v>91</v>
      </c>
      <c r="AH36" s="89"/>
      <c r="AI36" s="89"/>
      <c r="AJ36" s="90"/>
      <c r="AK36" s="91" t="str">
        <f t="shared" si="10"/>
        <v/>
      </c>
      <c r="AL36" s="92">
        <f t="shared" si="11"/>
        <v>10</v>
      </c>
      <c r="AM36" s="93" t="str">
        <f t="shared" si="12"/>
        <v/>
      </c>
      <c r="AN36" s="93" t="e">
        <f>L_luu1</f>
        <v>#VALUE!</v>
      </c>
      <c r="AO36" s="94" t="e">
        <f>L_luu2</f>
        <v>#VALUE!</v>
      </c>
      <c r="AP36" s="95" t="e">
        <f>L_Luu3</f>
        <v>#VALUE!</v>
      </c>
      <c r="AQ36" s="94"/>
      <c r="AR36" s="94"/>
      <c r="AS36" s="96" t="str">
        <f>L_Loc</f>
        <v>CBNN</v>
      </c>
      <c r="AT36" s="97" t="str">
        <f>L_Loc</f>
        <v>KHCB</v>
      </c>
      <c r="AV36" s="98">
        <v>288</v>
      </c>
    </row>
    <row r="37" spans="1:49" s="100" customFormat="1" ht="21.75" customHeight="1" x14ac:dyDescent="0.3">
      <c r="A37" s="74">
        <f>L_time</f>
        <v>45386.75</v>
      </c>
      <c r="B37" s="75" t="str">
        <f>L_TGca</f>
        <v>18:00</v>
      </c>
      <c r="C37" s="76" t="s">
        <v>75</v>
      </c>
      <c r="D37" s="75" t="str">
        <f t="shared" si="9"/>
        <v>DC1LL08-DC</v>
      </c>
      <c r="E37" s="77">
        <v>27</v>
      </c>
      <c r="F37" s="78" t="s">
        <v>115</v>
      </c>
      <c r="G37" s="79" t="s">
        <v>83</v>
      </c>
      <c r="H37" s="80" t="s">
        <v>84</v>
      </c>
      <c r="I37" s="79">
        <v>2</v>
      </c>
      <c r="J37" s="79" t="s">
        <v>72</v>
      </c>
      <c r="K37" s="79"/>
      <c r="L37" s="81" t="s">
        <v>167</v>
      </c>
      <c r="M37" s="79" t="str">
        <f>_Ngay</f>
        <v>(Thứ 5)</v>
      </c>
      <c r="N37" s="82">
        <v>5</v>
      </c>
      <c r="O37" s="83">
        <v>19</v>
      </c>
      <c r="P37" s="79">
        <f>L_SV_P</f>
        <v>0</v>
      </c>
      <c r="Q37" s="84">
        <f>L_SP</f>
        <v>0</v>
      </c>
      <c r="R37" s="85"/>
      <c r="S37" s="85"/>
      <c r="T37" s="85"/>
      <c r="U37" s="85"/>
      <c r="V37" s="85"/>
      <c r="W37" s="85"/>
      <c r="X37" s="85" t="s">
        <v>74</v>
      </c>
      <c r="Y37" s="85"/>
      <c r="Z37" s="85"/>
      <c r="AA37" s="85"/>
      <c r="AB37" s="86"/>
      <c r="AC37" s="85"/>
      <c r="AD37" s="87" t="str">
        <f>L_cham</f>
        <v>04/04/2024</v>
      </c>
      <c r="AE37" s="87">
        <f>L_Nop</f>
        <v>45388</v>
      </c>
      <c r="AF37" s="88"/>
      <c r="AG37" s="89" t="s">
        <v>93</v>
      </c>
      <c r="AH37" s="89"/>
      <c r="AI37" s="89"/>
      <c r="AJ37" s="90"/>
      <c r="AK37" s="91" t="str">
        <f t="shared" si="10"/>
        <v/>
      </c>
      <c r="AL37" s="92" t="str">
        <f t="shared" si="11"/>
        <v/>
      </c>
      <c r="AM37" s="93" t="str">
        <f t="shared" si="12"/>
        <v/>
      </c>
      <c r="AN37" s="93" t="e">
        <f>L_luu1</f>
        <v>#VALUE!</v>
      </c>
      <c r="AO37" s="94" t="e">
        <f>L_luu2</f>
        <v>#VALUE!</v>
      </c>
      <c r="AP37" s="95" t="e">
        <f>L_Luu3</f>
        <v>#VALUE!</v>
      </c>
      <c r="AQ37" s="94"/>
      <c r="AR37" s="94"/>
      <c r="AS37" s="96">
        <f>L_Loc</f>
        <v>0</v>
      </c>
      <c r="AT37" s="97">
        <f>L_Loc</f>
        <v>0</v>
      </c>
      <c r="AU37" s="98"/>
      <c r="AV37" s="98">
        <v>286</v>
      </c>
      <c r="AW37" s="98"/>
    </row>
    <row r="38" spans="1:49" s="98" customFormat="1" ht="24.95" customHeight="1" x14ac:dyDescent="0.3">
      <c r="A38" s="101" t="str">
        <f>L_time</f>
        <v/>
      </c>
      <c r="B38" s="102" t="str">
        <f>L_TGca</f>
        <v/>
      </c>
      <c r="C38" s="103"/>
      <c r="D38" s="102" t="str">
        <f t="shared" si="9"/>
        <v/>
      </c>
      <c r="E38" s="77">
        <v>28</v>
      </c>
      <c r="F38" s="78" t="s">
        <v>115</v>
      </c>
      <c r="G38" s="79" t="s">
        <v>132</v>
      </c>
      <c r="H38" s="80" t="s">
        <v>153</v>
      </c>
      <c r="I38" s="79">
        <v>2</v>
      </c>
      <c r="J38" s="79" t="s">
        <v>72</v>
      </c>
      <c r="K38" s="104"/>
      <c r="L38" s="81" t="s">
        <v>168</v>
      </c>
      <c r="M38" s="79" t="str">
        <f>_Ngay</f>
        <v>(Thứ 6)</v>
      </c>
      <c r="N38" s="82">
        <v>5</v>
      </c>
      <c r="O38" s="83">
        <v>31</v>
      </c>
      <c r="P38" s="79">
        <f>L_SV_P</f>
        <v>0</v>
      </c>
      <c r="Q38" s="84">
        <f>L_SP</f>
        <v>0</v>
      </c>
      <c r="R38" s="85"/>
      <c r="S38" s="85"/>
      <c r="T38" s="85"/>
      <c r="U38" s="85"/>
      <c r="V38" s="85"/>
      <c r="W38" s="85" t="s">
        <v>74</v>
      </c>
      <c r="X38" s="85"/>
      <c r="Y38" s="85"/>
      <c r="Z38" s="85"/>
      <c r="AA38" s="85"/>
      <c r="AB38" s="105"/>
      <c r="AC38" s="82"/>
      <c r="AD38" s="87" t="str">
        <f>L_cham</f>
        <v>05/04/2024</v>
      </c>
      <c r="AE38" s="87">
        <f>L_Nop</f>
        <v>45389</v>
      </c>
      <c r="AF38" s="88"/>
      <c r="AG38" s="89" t="s">
        <v>92</v>
      </c>
      <c r="AH38" s="106"/>
      <c r="AI38" s="106"/>
      <c r="AJ38" s="107"/>
      <c r="AK38" s="108" t="str">
        <f t="shared" si="10"/>
        <v/>
      </c>
      <c r="AL38" s="109" t="str">
        <f t="shared" si="11"/>
        <v/>
      </c>
      <c r="AM38" s="110" t="str">
        <f t="shared" si="12"/>
        <v/>
      </c>
      <c r="AN38" s="110" t="str">
        <f>L_luu1</f>
        <v/>
      </c>
      <c r="AO38" s="111" t="str">
        <f>L_luu2</f>
        <v/>
      </c>
      <c r="AP38" s="112" t="str">
        <f>L_Luu3</f>
        <v/>
      </c>
      <c r="AQ38" s="111"/>
      <c r="AR38" s="111"/>
      <c r="AS38" s="113" t="str">
        <f>L_Loc</f>
        <v/>
      </c>
      <c r="AT38" s="114" t="str">
        <f>L_Loc</f>
        <v/>
      </c>
      <c r="AU38" s="115"/>
      <c r="AV38" s="115">
        <v>286</v>
      </c>
      <c r="AW38" s="115"/>
    </row>
    <row r="39" spans="1:49" s="98" customFormat="1" ht="24.95" customHeight="1" x14ac:dyDescent="0.3">
      <c r="A39" s="74" t="str">
        <f>L_time</f>
        <v/>
      </c>
      <c r="B39" s="75" t="str">
        <f>L_TGca</f>
        <v/>
      </c>
      <c r="C39" s="76"/>
      <c r="D39" s="75" t="str">
        <f t="shared" si="9"/>
        <v/>
      </c>
      <c r="E39" s="77">
        <v>29</v>
      </c>
      <c r="F39" s="78" t="s">
        <v>115</v>
      </c>
      <c r="G39" s="79" t="s">
        <v>133</v>
      </c>
      <c r="H39" s="80" t="s">
        <v>154</v>
      </c>
      <c r="I39" s="79">
        <v>2</v>
      </c>
      <c r="J39" s="79" t="s">
        <v>72</v>
      </c>
      <c r="K39" s="79"/>
      <c r="L39" s="81" t="s">
        <v>168</v>
      </c>
      <c r="M39" s="79" t="str">
        <f>_Ngay</f>
        <v>(Thứ 6)</v>
      </c>
      <c r="N39" s="82">
        <v>5</v>
      </c>
      <c r="O39" s="83">
        <v>15</v>
      </c>
      <c r="P39" s="79">
        <f>L_SV_P</f>
        <v>0</v>
      </c>
      <c r="Q39" s="84">
        <f>L_SP</f>
        <v>0</v>
      </c>
      <c r="R39" s="85"/>
      <c r="S39" s="85"/>
      <c r="T39" s="85"/>
      <c r="U39" s="85"/>
      <c r="V39" s="85"/>
      <c r="W39" s="85" t="s">
        <v>74</v>
      </c>
      <c r="X39" s="85"/>
      <c r="Y39" s="85"/>
      <c r="Z39" s="85"/>
      <c r="AA39" s="85"/>
      <c r="AB39" s="86"/>
      <c r="AC39" s="85"/>
      <c r="AD39" s="87" t="str">
        <f>L_cham</f>
        <v>05/04/2024</v>
      </c>
      <c r="AE39" s="87">
        <f>L_Nop</f>
        <v>45389</v>
      </c>
      <c r="AF39" s="88"/>
      <c r="AG39" s="89" t="s">
        <v>91</v>
      </c>
      <c r="AH39" s="89"/>
      <c r="AI39" s="89"/>
      <c r="AJ39" s="90"/>
      <c r="AK39" s="91" t="str">
        <f t="shared" si="10"/>
        <v/>
      </c>
      <c r="AL39" s="92" t="str">
        <f t="shared" si="11"/>
        <v/>
      </c>
      <c r="AM39" s="93" t="str">
        <f t="shared" si="12"/>
        <v/>
      </c>
      <c r="AN39" s="93" t="str">
        <f>L_luu1</f>
        <v/>
      </c>
      <c r="AO39" s="94" t="str">
        <f>L_luu2</f>
        <v/>
      </c>
      <c r="AP39" s="95" t="str">
        <f>L_Luu3</f>
        <v/>
      </c>
      <c r="AQ39" s="94"/>
      <c r="AR39" s="94"/>
      <c r="AS39" s="96" t="str">
        <f>L_Loc</f>
        <v/>
      </c>
      <c r="AT39" s="97" t="str">
        <f>L_Loc</f>
        <v/>
      </c>
      <c r="AV39" s="98">
        <v>286</v>
      </c>
    </row>
    <row r="40" spans="1:49" s="98" customFormat="1" ht="24.95" customHeight="1" x14ac:dyDescent="0.3">
      <c r="A40" s="74" t="str">
        <f>L_time</f>
        <v/>
      </c>
      <c r="B40" s="75" t="str">
        <f>L_TGca</f>
        <v/>
      </c>
      <c r="C40" s="99"/>
      <c r="D40" s="75" t="str">
        <f t="shared" si="9"/>
        <v/>
      </c>
      <c r="E40" s="77">
        <v>30</v>
      </c>
      <c r="F40" s="78" t="s">
        <v>115</v>
      </c>
      <c r="G40" s="79" t="s">
        <v>134</v>
      </c>
      <c r="H40" s="80" t="s">
        <v>155</v>
      </c>
      <c r="I40" s="79">
        <v>2</v>
      </c>
      <c r="J40" s="79" t="s">
        <v>72</v>
      </c>
      <c r="K40" s="79"/>
      <c r="L40" s="81" t="s">
        <v>169</v>
      </c>
      <c r="M40" s="79" t="str">
        <f>_Ngay</f>
        <v>(Thứ 7)</v>
      </c>
      <c r="N40" s="82">
        <v>1</v>
      </c>
      <c r="O40" s="83">
        <v>31</v>
      </c>
      <c r="P40" s="79">
        <f>L_SV_P</f>
        <v>0</v>
      </c>
      <c r="Q40" s="84">
        <f>L_SP</f>
        <v>0</v>
      </c>
      <c r="R40" s="85"/>
      <c r="S40" s="85"/>
      <c r="T40" s="85"/>
      <c r="U40" s="85"/>
      <c r="V40" s="85"/>
      <c r="W40" s="85"/>
      <c r="X40" s="85"/>
      <c r="Y40" s="85" t="s">
        <v>74</v>
      </c>
      <c r="Z40" s="85"/>
      <c r="AA40" s="85"/>
      <c r="AB40" s="86"/>
      <c r="AC40" s="85"/>
      <c r="AD40" s="87" t="str">
        <f>L_cham</f>
        <v>06/04/2024</v>
      </c>
      <c r="AE40" s="87">
        <f>L_Nop</f>
        <v>45390</v>
      </c>
      <c r="AF40" s="88"/>
      <c r="AG40" s="89" t="s">
        <v>93</v>
      </c>
      <c r="AH40" s="89"/>
      <c r="AI40" s="89"/>
      <c r="AJ40" s="90"/>
      <c r="AK40" s="91" t="str">
        <f t="shared" si="10"/>
        <v/>
      </c>
      <c r="AL40" s="92" t="str">
        <f t="shared" si="11"/>
        <v/>
      </c>
      <c r="AM40" s="93" t="str">
        <f t="shared" si="12"/>
        <v/>
      </c>
      <c r="AN40" s="93" t="str">
        <f>L_luu1</f>
        <v/>
      </c>
      <c r="AO40" s="94" t="str">
        <f>L_luu2</f>
        <v/>
      </c>
      <c r="AP40" s="95" t="str">
        <f>L_Luu3</f>
        <v/>
      </c>
      <c r="AQ40" s="94"/>
      <c r="AR40" s="94"/>
      <c r="AS40" s="96" t="str">
        <f>L_Loc</f>
        <v/>
      </c>
      <c r="AT40" s="97" t="str">
        <f>L_Loc</f>
        <v/>
      </c>
      <c r="AV40" s="98">
        <v>286</v>
      </c>
    </row>
    <row r="41" spans="1:49" s="98" customFormat="1" ht="24.95" customHeight="1" x14ac:dyDescent="0.3">
      <c r="A41" s="74" t="str">
        <f>L_time</f>
        <v/>
      </c>
      <c r="B41" s="75" t="str">
        <f>L_TGca</f>
        <v/>
      </c>
      <c r="C41" s="76"/>
      <c r="D41" s="75" t="str">
        <f t="shared" si="9"/>
        <v/>
      </c>
      <c r="E41" s="77">
        <v>31</v>
      </c>
      <c r="F41" s="78" t="s">
        <v>115</v>
      </c>
      <c r="G41" s="79" t="s">
        <v>135</v>
      </c>
      <c r="H41" s="80" t="s">
        <v>156</v>
      </c>
      <c r="I41" s="79">
        <v>2</v>
      </c>
      <c r="J41" s="79" t="s">
        <v>102</v>
      </c>
      <c r="K41" s="79"/>
      <c r="L41" s="81" t="s">
        <v>169</v>
      </c>
      <c r="M41" s="79" t="str">
        <f>_Ngay</f>
        <v>(Thứ 7)</v>
      </c>
      <c r="N41" s="82">
        <v>2</v>
      </c>
      <c r="O41" s="83">
        <v>6</v>
      </c>
      <c r="P41" s="79">
        <f>L_SV_P</f>
        <v>0</v>
      </c>
      <c r="Q41" s="84">
        <f>L_SP</f>
        <v>0</v>
      </c>
      <c r="R41" s="85"/>
      <c r="S41" s="85"/>
      <c r="T41" s="85"/>
      <c r="U41" s="85">
        <v>1</v>
      </c>
      <c r="V41" s="85"/>
      <c r="W41" s="85"/>
      <c r="X41" s="85"/>
      <c r="Y41" s="85"/>
      <c r="Z41" s="85"/>
      <c r="AA41" s="85"/>
      <c r="AB41" s="86"/>
      <c r="AC41" s="85"/>
      <c r="AD41" s="87">
        <f>L_cham</f>
        <v>45389</v>
      </c>
      <c r="AE41" s="87">
        <f>L_Nop</f>
        <v>45395</v>
      </c>
      <c r="AF41" s="88"/>
      <c r="AG41" s="89" t="s">
        <v>103</v>
      </c>
      <c r="AH41" s="89"/>
      <c r="AI41" s="89"/>
      <c r="AJ41" s="90"/>
      <c r="AK41" s="91" t="str">
        <f t="shared" si="10"/>
        <v/>
      </c>
      <c r="AL41" s="92" t="str">
        <f t="shared" si="11"/>
        <v/>
      </c>
      <c r="AM41" s="93" t="str">
        <f t="shared" si="12"/>
        <v/>
      </c>
      <c r="AN41" s="93" t="str">
        <f>L_luu1</f>
        <v/>
      </c>
      <c r="AO41" s="94" t="str">
        <f>L_luu2</f>
        <v/>
      </c>
      <c r="AP41" s="95" t="str">
        <f>L_Luu3</f>
        <v/>
      </c>
      <c r="AQ41" s="94"/>
      <c r="AR41" s="94"/>
      <c r="AS41" s="96" t="str">
        <f>L_Loc</f>
        <v/>
      </c>
      <c r="AT41" s="97" t="str">
        <f>L_Loc</f>
        <v/>
      </c>
      <c r="AV41" s="98">
        <v>286</v>
      </c>
    </row>
    <row r="42" spans="1:49" s="98" customFormat="1" ht="24.95" customHeight="1" x14ac:dyDescent="0.3">
      <c r="A42" s="74" t="str">
        <f>L_time</f>
        <v/>
      </c>
      <c r="B42" s="75" t="str">
        <f>L_TGca</f>
        <v/>
      </c>
      <c r="C42" s="76"/>
      <c r="D42" s="75" t="str">
        <f t="shared" si="9"/>
        <v/>
      </c>
      <c r="E42" s="77">
        <v>32</v>
      </c>
      <c r="F42" s="78" t="s">
        <v>115</v>
      </c>
      <c r="G42" s="79" t="s">
        <v>136</v>
      </c>
      <c r="H42" s="80" t="s">
        <v>157</v>
      </c>
      <c r="I42" s="79">
        <v>2</v>
      </c>
      <c r="J42" s="79" t="s">
        <v>158</v>
      </c>
      <c r="K42" s="79" t="str">
        <f>L_Loc</f>
        <v/>
      </c>
      <c r="L42" s="81" t="s">
        <v>170</v>
      </c>
      <c r="M42" s="79" t="str">
        <f>_Ngay</f>
        <v>(Cnhật)</v>
      </c>
      <c r="N42" s="82">
        <v>1</v>
      </c>
      <c r="O42" s="83">
        <v>14</v>
      </c>
      <c r="P42" s="79">
        <f>L_SV_P</f>
        <v>0</v>
      </c>
      <c r="Q42" s="84">
        <f>L_SP</f>
        <v>0</v>
      </c>
      <c r="R42" s="85"/>
      <c r="S42" s="85"/>
      <c r="T42" s="85"/>
      <c r="U42" s="85"/>
      <c r="V42" s="85"/>
      <c r="W42" s="85" t="s">
        <v>74</v>
      </c>
      <c r="X42" s="85"/>
      <c r="Y42" s="85"/>
      <c r="Z42" s="85"/>
      <c r="AA42" s="85"/>
      <c r="AB42" s="86"/>
      <c r="AC42" s="85"/>
      <c r="AD42" s="87" t="str">
        <f>L_cham</f>
        <v>07/04/2024</v>
      </c>
      <c r="AE42" s="87">
        <f>L_Nop</f>
        <v>45391</v>
      </c>
      <c r="AF42" s="88"/>
      <c r="AG42" s="89" t="s">
        <v>92</v>
      </c>
      <c r="AH42" s="89"/>
      <c r="AI42" s="89"/>
      <c r="AJ42" s="90"/>
      <c r="AK42" s="91" t="str">
        <f t="shared" si="10"/>
        <v/>
      </c>
      <c r="AL42" s="92" t="str">
        <f t="shared" si="11"/>
        <v/>
      </c>
      <c r="AM42" s="93" t="str">
        <f t="shared" si="12"/>
        <v/>
      </c>
      <c r="AN42" s="93" t="str">
        <f>L_luu1</f>
        <v/>
      </c>
      <c r="AO42" s="94" t="str">
        <f>L_luu2</f>
        <v/>
      </c>
      <c r="AP42" s="95" t="str">
        <f>L_Luu3</f>
        <v/>
      </c>
      <c r="AQ42" s="94"/>
      <c r="AR42" s="94"/>
      <c r="AS42" s="96" t="str">
        <f>L_Loc</f>
        <v/>
      </c>
      <c r="AT42" s="97" t="str">
        <f>L_Loc</f>
        <v/>
      </c>
      <c r="AV42" s="98">
        <v>286</v>
      </c>
    </row>
    <row r="43" spans="1:49" s="98" customFormat="1" ht="18" x14ac:dyDescent="0.3">
      <c r="A43" s="74" t="str">
        <f>L_time</f>
        <v/>
      </c>
      <c r="B43" s="75" t="str">
        <f>L_TGca</f>
        <v/>
      </c>
      <c r="C43" s="99"/>
      <c r="D43" s="75" t="str">
        <f t="shared" si="9"/>
        <v/>
      </c>
      <c r="E43" s="77">
        <v>33</v>
      </c>
      <c r="F43" s="78" t="s">
        <v>115</v>
      </c>
      <c r="G43" s="79" t="s">
        <v>101</v>
      </c>
      <c r="H43" s="80" t="s">
        <v>98</v>
      </c>
      <c r="I43" s="79">
        <v>2</v>
      </c>
      <c r="J43" s="79" t="s">
        <v>102</v>
      </c>
      <c r="K43" s="79" t="str">
        <f>L_Loc</f>
        <v/>
      </c>
      <c r="L43" s="81" t="s">
        <v>160</v>
      </c>
      <c r="M43" s="79" t="str">
        <f>_Ngay</f>
        <v>(Thứ 4)</v>
      </c>
      <c r="N43" s="82">
        <v>2</v>
      </c>
      <c r="O43" s="83">
        <v>25</v>
      </c>
      <c r="P43" s="79">
        <f>L_SV_P</f>
        <v>0</v>
      </c>
      <c r="Q43" s="84">
        <f>L_SP</f>
        <v>0</v>
      </c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5"/>
      <c r="AD43" s="87">
        <f>L_cham</f>
        <v>45379</v>
      </c>
      <c r="AE43" s="87">
        <f>L_Nop</f>
        <v>45385</v>
      </c>
      <c r="AF43" s="88"/>
      <c r="AG43" s="89" t="s">
        <v>103</v>
      </c>
      <c r="AH43" s="89"/>
      <c r="AI43" s="89"/>
      <c r="AJ43" s="90"/>
      <c r="AK43" s="91" t="str">
        <f t="shared" si="10"/>
        <v/>
      </c>
      <c r="AL43" s="92" t="str">
        <f t="shared" si="11"/>
        <v/>
      </c>
      <c r="AM43" s="93" t="str">
        <f t="shared" si="12"/>
        <v/>
      </c>
      <c r="AN43" s="93" t="str">
        <f>L_luu1</f>
        <v/>
      </c>
      <c r="AO43" s="94" t="str">
        <f>L_luu2</f>
        <v/>
      </c>
      <c r="AP43" s="95" t="str">
        <f>L_Luu3</f>
        <v/>
      </c>
      <c r="AQ43" s="94"/>
      <c r="AR43" s="94"/>
      <c r="AS43" s="96" t="str">
        <f>L_Loc</f>
        <v/>
      </c>
      <c r="AT43" s="97" t="str">
        <f>L_Loc</f>
        <v/>
      </c>
      <c r="AV43" s="98">
        <v>286</v>
      </c>
    </row>
    <row r="44" spans="1:49" s="98" customFormat="1" ht="30" customHeight="1" x14ac:dyDescent="0.3">
      <c r="A44" s="116" t="str">
        <f>L_time</f>
        <v/>
      </c>
      <c r="B44" s="117" t="str">
        <f>L_TGca</f>
        <v/>
      </c>
      <c r="C44" s="118"/>
      <c r="D44" s="117" t="str">
        <f t="shared" si="9"/>
        <v/>
      </c>
      <c r="E44" s="77">
        <v>34</v>
      </c>
      <c r="F44" s="78" t="s">
        <v>115</v>
      </c>
      <c r="G44" s="83" t="s">
        <v>117</v>
      </c>
      <c r="H44" s="119" t="s">
        <v>171</v>
      </c>
      <c r="I44" s="79">
        <v>2</v>
      </c>
      <c r="J44" s="79" t="s">
        <v>102</v>
      </c>
      <c r="K44" s="83" t="str">
        <f>L_Loc</f>
        <v/>
      </c>
      <c r="L44" s="120" t="s">
        <v>160</v>
      </c>
      <c r="M44" s="83" t="str">
        <f>_Ngay</f>
        <v>(Thứ 4)</v>
      </c>
      <c r="N44" s="82">
        <v>5</v>
      </c>
      <c r="O44" s="83">
        <v>8</v>
      </c>
      <c r="P44" s="83">
        <f>L_SV_P</f>
        <v>0</v>
      </c>
      <c r="Q44" s="121">
        <f>L_SP</f>
        <v>0</v>
      </c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22"/>
      <c r="AD44" s="124">
        <f>L_cham</f>
        <v>45379</v>
      </c>
      <c r="AE44" s="124">
        <f>L_Nop</f>
        <v>45385</v>
      </c>
      <c r="AF44" s="88"/>
      <c r="AG44" s="89" t="s">
        <v>103</v>
      </c>
      <c r="AH44" s="125"/>
      <c r="AI44" s="125"/>
      <c r="AJ44" s="126"/>
      <c r="AK44" s="127" t="str">
        <f t="shared" si="10"/>
        <v/>
      </c>
      <c r="AL44" s="128" t="str">
        <f t="shared" si="11"/>
        <v/>
      </c>
      <c r="AM44" s="129" t="str">
        <f t="shared" si="12"/>
        <v/>
      </c>
      <c r="AN44" s="129" t="str">
        <f>L_luu1</f>
        <v/>
      </c>
      <c r="AO44" s="130" t="str">
        <f>L_luu2</f>
        <v/>
      </c>
      <c r="AP44" s="131" t="str">
        <f>L_Luu3</f>
        <v/>
      </c>
      <c r="AQ44" s="130"/>
      <c r="AR44" s="130"/>
      <c r="AS44" s="132" t="str">
        <f>L_Loc</f>
        <v/>
      </c>
      <c r="AT44" s="133" t="str">
        <f>L_Loc</f>
        <v/>
      </c>
      <c r="AU44" s="100"/>
      <c r="AV44" s="100">
        <v>286</v>
      </c>
      <c r="AW44" s="100"/>
    </row>
    <row r="45" spans="1:49" s="100" customFormat="1" ht="18" x14ac:dyDescent="0.3">
      <c r="A45" s="74" t="str">
        <f>L_time</f>
        <v/>
      </c>
      <c r="B45" s="75" t="str">
        <f>L_TGca</f>
        <v/>
      </c>
      <c r="C45" s="76"/>
      <c r="D45" s="75" t="str">
        <f t="shared" si="9"/>
        <v/>
      </c>
      <c r="E45" s="77">
        <v>35</v>
      </c>
      <c r="F45" s="78" t="s">
        <v>115</v>
      </c>
      <c r="G45" s="79" t="s">
        <v>123</v>
      </c>
      <c r="H45" s="80" t="s">
        <v>172</v>
      </c>
      <c r="I45" s="79">
        <v>2</v>
      </c>
      <c r="J45" s="79" t="s">
        <v>102</v>
      </c>
      <c r="K45" s="79" t="str">
        <f>L_Loc</f>
        <v/>
      </c>
      <c r="L45" s="81" t="s">
        <v>162</v>
      </c>
      <c r="M45" s="79" t="str">
        <f>_Ngay</f>
        <v>(Thứ 6)</v>
      </c>
      <c r="N45" s="82">
        <v>3</v>
      </c>
      <c r="O45" s="83">
        <v>10</v>
      </c>
      <c r="P45" s="79">
        <f>L_SV_P</f>
        <v>0</v>
      </c>
      <c r="Q45" s="84">
        <f>L_SP</f>
        <v>0</v>
      </c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5"/>
      <c r="AD45" s="87">
        <f>L_cham</f>
        <v>45383</v>
      </c>
      <c r="AE45" s="87">
        <f>L_Nop</f>
        <v>45387</v>
      </c>
      <c r="AF45" s="88"/>
      <c r="AG45" s="89" t="s">
        <v>103</v>
      </c>
      <c r="AH45" s="89"/>
      <c r="AI45" s="89"/>
      <c r="AJ45" s="90"/>
      <c r="AK45" s="134" t="str">
        <f t="shared" si="10"/>
        <v/>
      </c>
      <c r="AL45" s="92" t="str">
        <f t="shared" si="11"/>
        <v/>
      </c>
      <c r="AM45" s="93" t="str">
        <f t="shared" si="12"/>
        <v/>
      </c>
      <c r="AN45" s="93" t="str">
        <f>L_luu1</f>
        <v/>
      </c>
      <c r="AO45" s="94" t="str">
        <f>L_luu2</f>
        <v/>
      </c>
      <c r="AP45" s="95" t="str">
        <f>L_Luu3</f>
        <v/>
      </c>
      <c r="AQ45" s="94"/>
      <c r="AR45" s="94"/>
      <c r="AS45" s="96" t="str">
        <f>L_Loc</f>
        <v/>
      </c>
      <c r="AT45" s="97" t="str">
        <f>L_Loc</f>
        <v/>
      </c>
      <c r="AU45" s="98"/>
      <c r="AV45" s="98">
        <v>286</v>
      </c>
      <c r="AW45" s="98"/>
    </row>
    <row r="46" spans="1:49" s="98" customFormat="1" ht="30" customHeight="1" x14ac:dyDescent="0.3">
      <c r="A46" s="74" t="str">
        <f>L_time</f>
        <v/>
      </c>
      <c r="B46" s="75" t="str">
        <f>L_TGca</f>
        <v/>
      </c>
      <c r="C46" s="76"/>
      <c r="D46" s="75" t="str">
        <f t="shared" si="9"/>
        <v/>
      </c>
      <c r="E46" s="77">
        <v>36</v>
      </c>
      <c r="F46" s="78" t="s">
        <v>115</v>
      </c>
      <c r="G46" s="79" t="s">
        <v>100</v>
      </c>
      <c r="H46" s="80" t="s">
        <v>96</v>
      </c>
      <c r="I46" s="79">
        <v>2</v>
      </c>
      <c r="J46" s="79" t="s">
        <v>82</v>
      </c>
      <c r="K46" s="79"/>
      <c r="L46" s="81" t="s">
        <v>162</v>
      </c>
      <c r="M46" s="79" t="str">
        <f>_Ngay</f>
        <v>(Thứ 6)</v>
      </c>
      <c r="N46" s="82">
        <v>3</v>
      </c>
      <c r="O46" s="83">
        <v>24</v>
      </c>
      <c r="P46" s="79">
        <f>L_SV_P</f>
        <v>24</v>
      </c>
      <c r="Q46" s="84">
        <f>L_SP</f>
        <v>1</v>
      </c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5"/>
      <c r="AD46" s="87">
        <f>L_cham</f>
        <v>45383</v>
      </c>
      <c r="AE46" s="87">
        <f>L_Nop</f>
        <v>45387</v>
      </c>
      <c r="AF46" s="88"/>
      <c r="AG46" s="89" t="s">
        <v>186</v>
      </c>
      <c r="AH46" s="89"/>
      <c r="AI46" s="89"/>
      <c r="AJ46" s="90"/>
      <c r="AK46" s="91" t="s">
        <v>89</v>
      </c>
      <c r="AL46" s="92">
        <f t="shared" si="11"/>
        <v>24</v>
      </c>
      <c r="AM46" s="93" t="str">
        <f t="shared" si="12"/>
        <v/>
      </c>
      <c r="AN46" s="93" t="str">
        <f>L_luu1</f>
        <v/>
      </c>
      <c r="AO46" s="94" t="str">
        <f>L_luu2</f>
        <v/>
      </c>
      <c r="AP46" s="95" t="str">
        <f>L_Luu3</f>
        <v/>
      </c>
      <c r="AQ46" s="94"/>
      <c r="AR46" s="94"/>
      <c r="AS46" s="96" t="str">
        <f>L_Loc</f>
        <v/>
      </c>
      <c r="AT46" s="97" t="str">
        <f>L_Loc</f>
        <v/>
      </c>
      <c r="AV46" s="98">
        <v>286</v>
      </c>
    </row>
    <row r="47" spans="1:49" s="98" customFormat="1" ht="18" x14ac:dyDescent="0.3">
      <c r="A47" s="74" t="str">
        <f>L_time</f>
        <v/>
      </c>
      <c r="B47" s="75" t="str">
        <f>L_TGca</f>
        <v/>
      </c>
      <c r="C47" s="76"/>
      <c r="D47" s="75" t="str">
        <f t="shared" ref="D47:D48" si="13">IF(C47="","",LEFT($C47,FIND("-",$C47,1)+2))</f>
        <v/>
      </c>
      <c r="E47" s="77">
        <v>37</v>
      </c>
      <c r="F47" s="78" t="s">
        <v>115</v>
      </c>
      <c r="G47" s="79" t="s">
        <v>104</v>
      </c>
      <c r="H47" s="80" t="s">
        <v>97</v>
      </c>
      <c r="I47" s="79">
        <v>2</v>
      </c>
      <c r="J47" s="79" t="s">
        <v>82</v>
      </c>
      <c r="K47" s="79"/>
      <c r="L47" s="81" t="s">
        <v>163</v>
      </c>
      <c r="M47" s="79" t="str">
        <f>_Ngay</f>
        <v>(Thứ 7)</v>
      </c>
      <c r="N47" s="82">
        <v>1</v>
      </c>
      <c r="O47" s="83">
        <v>32</v>
      </c>
      <c r="P47" s="79">
        <f>L_SV_P</f>
        <v>32</v>
      </c>
      <c r="Q47" s="84">
        <f>L_SP</f>
        <v>1</v>
      </c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5"/>
      <c r="AD47" s="87">
        <f>L_cham</f>
        <v>45382</v>
      </c>
      <c r="AE47" s="87">
        <f>L_Nop</f>
        <v>45388</v>
      </c>
      <c r="AF47" s="88"/>
      <c r="AG47" s="89" t="s">
        <v>187</v>
      </c>
      <c r="AH47" s="89"/>
      <c r="AI47" s="89"/>
      <c r="AJ47" s="90"/>
      <c r="AK47" s="91" t="str">
        <f t="shared" ref="AK47:AK48" si="14">IF(LEN(C47)&lt;14,"",RIGHT(C47,2))</f>
        <v/>
      </c>
      <c r="AL47" s="92">
        <f t="shared" si="11"/>
        <v>32</v>
      </c>
      <c r="AM47" s="93" t="str">
        <f t="shared" ref="AM47:AM48" si="15">IF(AB47="","",$AB47-$Q47*2)</f>
        <v/>
      </c>
      <c r="AN47" s="93" t="str">
        <f>L_luu1</f>
        <v/>
      </c>
      <c r="AO47" s="94" t="str">
        <f>L_luu2</f>
        <v/>
      </c>
      <c r="AP47" s="95" t="str">
        <f>L_Luu3</f>
        <v/>
      </c>
      <c r="AQ47" s="94"/>
      <c r="AR47" s="94"/>
      <c r="AS47" s="96" t="str">
        <f>L_Loc</f>
        <v/>
      </c>
      <c r="AT47" s="97" t="str">
        <f>L_Loc</f>
        <v/>
      </c>
      <c r="AV47" s="98">
        <v>286</v>
      </c>
    </row>
    <row r="48" spans="1:49" s="98" customFormat="1" ht="18" x14ac:dyDescent="0.3">
      <c r="A48" s="74" t="str">
        <f>L_time</f>
        <v/>
      </c>
      <c r="B48" s="75" t="str">
        <f>L_TGca</f>
        <v/>
      </c>
      <c r="C48" s="99"/>
      <c r="D48" s="75" t="str">
        <f t="shared" si="13"/>
        <v/>
      </c>
      <c r="E48" s="77">
        <v>38</v>
      </c>
      <c r="F48" s="78" t="s">
        <v>115</v>
      </c>
      <c r="G48" s="79" t="s">
        <v>137</v>
      </c>
      <c r="H48" s="80" t="s">
        <v>173</v>
      </c>
      <c r="I48" s="79">
        <v>2</v>
      </c>
      <c r="J48" s="79" t="s">
        <v>102</v>
      </c>
      <c r="K48" s="79" t="str">
        <f>L_Loc</f>
        <v/>
      </c>
      <c r="L48" s="81" t="s">
        <v>174</v>
      </c>
      <c r="M48" s="79" t="str">
        <f>_Ngay</f>
        <v>(Thứ 7)</v>
      </c>
      <c r="N48" s="82" t="s">
        <v>73</v>
      </c>
      <c r="O48" s="83">
        <v>25</v>
      </c>
      <c r="P48" s="79">
        <f>L_SV_P</f>
        <v>0</v>
      </c>
      <c r="Q48" s="84">
        <f>L_SP</f>
        <v>0</v>
      </c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5"/>
      <c r="AD48" s="87">
        <f>L_cham</f>
        <v>45396</v>
      </c>
      <c r="AE48" s="87">
        <f>L_Nop</f>
        <v>45402</v>
      </c>
      <c r="AF48" s="88"/>
      <c r="AG48" s="89" t="s">
        <v>103</v>
      </c>
      <c r="AH48" s="89"/>
      <c r="AI48" s="89"/>
      <c r="AJ48" s="90"/>
      <c r="AK48" s="91" t="str">
        <f t="shared" si="14"/>
        <v/>
      </c>
      <c r="AL48" s="92" t="str">
        <f t="shared" si="11"/>
        <v/>
      </c>
      <c r="AM48" s="93" t="str">
        <f t="shared" si="15"/>
        <v/>
      </c>
      <c r="AN48" s="93" t="str">
        <f>L_luu1</f>
        <v/>
      </c>
      <c r="AO48" s="94" t="str">
        <f>L_luu2</f>
        <v/>
      </c>
      <c r="AP48" s="95" t="str">
        <f>L_Luu3</f>
        <v/>
      </c>
      <c r="AQ48" s="94"/>
      <c r="AR48" s="94"/>
      <c r="AS48" s="96" t="str">
        <f>L_Loc</f>
        <v/>
      </c>
      <c r="AT48" s="97" t="str">
        <f>L_Loc</f>
        <v/>
      </c>
      <c r="AV48" s="98">
        <v>286</v>
      </c>
    </row>
    <row r="49" spans="1:48" s="98" customFormat="1" ht="18" x14ac:dyDescent="0.3">
      <c r="A49" s="74" t="str">
        <f>L_time</f>
        <v/>
      </c>
      <c r="B49" s="75" t="str">
        <f>L_TGca</f>
        <v/>
      </c>
      <c r="C49" s="76"/>
      <c r="D49" s="75" t="str">
        <f t="shared" si="9"/>
        <v/>
      </c>
      <c r="E49" s="77">
        <v>37</v>
      </c>
      <c r="F49" s="78" t="s">
        <v>115</v>
      </c>
      <c r="G49" s="79" t="s">
        <v>99</v>
      </c>
      <c r="H49" s="80" t="s">
        <v>95</v>
      </c>
      <c r="I49" s="79">
        <v>2</v>
      </c>
      <c r="J49" s="79" t="s">
        <v>72</v>
      </c>
      <c r="K49" s="79"/>
      <c r="L49" s="81">
        <v>45396</v>
      </c>
      <c r="M49" s="79" t="str">
        <f>_Ngay</f>
        <v>(Cnhật)</v>
      </c>
      <c r="N49" s="82">
        <v>1</v>
      </c>
      <c r="O49" s="83">
        <v>40</v>
      </c>
      <c r="P49" s="79">
        <f>L_SV_P</f>
        <v>0</v>
      </c>
      <c r="Q49" s="84">
        <f>L_SP</f>
        <v>0</v>
      </c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5"/>
      <c r="AD49" s="87">
        <f>L_cham</f>
        <v>45396</v>
      </c>
      <c r="AE49" s="87">
        <f>L_Nop</f>
        <v>45398</v>
      </c>
      <c r="AF49" s="88"/>
      <c r="AG49" s="89" t="s">
        <v>92</v>
      </c>
      <c r="AH49" s="89"/>
      <c r="AI49" s="89"/>
      <c r="AJ49" s="90"/>
      <c r="AK49" s="91" t="str">
        <f t="shared" ref="AK49:AK50" si="16">IF(LEN(C49)&lt;14,"",RIGHT(C49,2))</f>
        <v/>
      </c>
      <c r="AL49" s="92" t="str">
        <f t="shared" si="11"/>
        <v/>
      </c>
      <c r="AM49" s="93" t="str">
        <f t="shared" si="12"/>
        <v/>
      </c>
      <c r="AN49" s="93" t="str">
        <f>L_luu1</f>
        <v/>
      </c>
      <c r="AO49" s="94" t="str">
        <f>L_luu2</f>
        <v/>
      </c>
      <c r="AP49" s="95" t="str">
        <f>L_Luu3</f>
        <v/>
      </c>
      <c r="AQ49" s="94"/>
      <c r="AR49" s="94"/>
      <c r="AS49" s="96" t="str">
        <f>L_Loc</f>
        <v/>
      </c>
      <c r="AT49" s="97" t="str">
        <f>L_Loc</f>
        <v/>
      </c>
      <c r="AV49" s="98">
        <v>286</v>
      </c>
    </row>
    <row r="50" spans="1:48" s="98" customFormat="1" ht="18" x14ac:dyDescent="0.3">
      <c r="A50" s="74" t="str">
        <f>L_time</f>
        <v/>
      </c>
      <c r="B50" s="75" t="str">
        <f>L_TGca</f>
        <v/>
      </c>
      <c r="C50" s="99"/>
      <c r="D50" s="75" t="str">
        <f t="shared" si="9"/>
        <v/>
      </c>
      <c r="E50" s="77">
        <v>38</v>
      </c>
      <c r="F50" s="78"/>
      <c r="G50" s="79"/>
      <c r="H50" s="80"/>
      <c r="I50" s="79"/>
      <c r="J50" s="79" t="s">
        <v>72</v>
      </c>
      <c r="K50" s="79" t="str">
        <f>L_Loc</f>
        <v/>
      </c>
      <c r="L50" s="81"/>
      <c r="M50" s="79" t="str">
        <f>_Ngay</f>
        <v/>
      </c>
      <c r="N50" s="82" t="s">
        <v>73</v>
      </c>
      <c r="O50" s="83"/>
      <c r="P50" s="79">
        <f>L_SV_P</f>
        <v>0</v>
      </c>
      <c r="Q50" s="84">
        <f>L_SP</f>
        <v>0</v>
      </c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5"/>
      <c r="AD50" s="87" t="str">
        <f>L_cham</f>
        <v/>
      </c>
      <c r="AE50" s="87" t="str">
        <f>L_Nop</f>
        <v/>
      </c>
      <c r="AF50" s="88"/>
      <c r="AG50" s="89"/>
      <c r="AH50" s="89"/>
      <c r="AI50" s="89"/>
      <c r="AJ50" s="90"/>
      <c r="AK50" s="91" t="str">
        <f t="shared" si="16"/>
        <v/>
      </c>
      <c r="AL50" s="92" t="str">
        <f t="shared" si="11"/>
        <v/>
      </c>
      <c r="AM50" s="93" t="str">
        <f t="shared" si="12"/>
        <v/>
      </c>
      <c r="AN50" s="93" t="str">
        <f>L_luu1</f>
        <v/>
      </c>
      <c r="AO50" s="94" t="str">
        <f>L_luu2</f>
        <v/>
      </c>
      <c r="AP50" s="95" t="str">
        <f>L_Luu3</f>
        <v/>
      </c>
      <c r="AQ50" s="94"/>
      <c r="AR50" s="94"/>
      <c r="AS50" s="96" t="str">
        <f>L_Loc</f>
        <v/>
      </c>
      <c r="AT50" s="97" t="str">
        <f>L_Loc</f>
        <v/>
      </c>
      <c r="AV50" s="98">
        <v>286</v>
      </c>
    </row>
  </sheetData>
  <autoFilter ref="A10:AW50" xr:uid="{00000000-0001-0000-0600-000000000000}"/>
  <mergeCells count="26">
    <mergeCell ref="AC8:AC9"/>
    <mergeCell ref="AD8:AE8"/>
    <mergeCell ref="AF8:AF9"/>
    <mergeCell ref="AN8:AP8"/>
    <mergeCell ref="M8:M9"/>
    <mergeCell ref="N8:N9"/>
    <mergeCell ref="O8:O9"/>
    <mergeCell ref="P8:P9"/>
    <mergeCell ref="Q8:Q9"/>
    <mergeCell ref="R8:AB8"/>
    <mergeCell ref="L8:L9"/>
    <mergeCell ref="M2:O2"/>
    <mergeCell ref="M3:O3"/>
    <mergeCell ref="AK3:AK7"/>
    <mergeCell ref="C5:C9"/>
    <mergeCell ref="E5:H5"/>
    <mergeCell ref="I5:AG5"/>
    <mergeCell ref="E6:H6"/>
    <mergeCell ref="I6:AG6"/>
    <mergeCell ref="E8:E9"/>
    <mergeCell ref="F8:F9"/>
    <mergeCell ref="G8:G9"/>
    <mergeCell ref="H8:H9"/>
    <mergeCell ref="I8:I9"/>
    <mergeCell ref="J8:J9"/>
    <mergeCell ref="K8:K9"/>
  </mergeCells>
  <conditionalFormatting sqref="N34:N46">
    <cfRule type="cellIs" dxfId="228" priority="329" operator="equal">
      <formula>4</formula>
    </cfRule>
    <cfRule type="cellIs" dxfId="227" priority="330" operator="equal">
      <formula>3</formula>
    </cfRule>
    <cfRule type="cellIs" dxfId="226" priority="331" operator="equal">
      <formula>2</formula>
    </cfRule>
    <cfRule type="cellIs" dxfId="225" priority="332" operator="equal">
      <formula>1</formula>
    </cfRule>
  </conditionalFormatting>
  <conditionalFormatting sqref="K35 O35 C37 K37 O37 O39:O40 C39:C43 O46 O42:O44 P34:Q46 P49:Q50">
    <cfRule type="cellIs" dxfId="224" priority="328" operator="equal">
      <formula>0</formula>
    </cfRule>
  </conditionalFormatting>
  <conditionalFormatting sqref="L34:L43 L50">
    <cfRule type="containsBlanks" dxfId="223" priority="327">
      <formula>LEN(TRIM(L34))=0</formula>
    </cfRule>
  </conditionalFormatting>
  <conditionalFormatting sqref="R46:AC46 R35:AC35 R37:AC37 R39:AC44">
    <cfRule type="expression" dxfId="222" priority="324">
      <formula>$AM35&lt;0</formula>
    </cfRule>
  </conditionalFormatting>
  <conditionalFormatting sqref="J39:J42">
    <cfRule type="cellIs" dxfId="221" priority="323" operator="equal">
      <formula>"TN"</formula>
    </cfRule>
    <cfRule type="cellIs" dxfId="220" priority="325" operator="equal">
      <formula>"VĐ"</formula>
    </cfRule>
    <cfRule type="cellIs" dxfId="219" priority="326" operator="equal">
      <formula>"TH"</formula>
    </cfRule>
  </conditionalFormatting>
  <conditionalFormatting sqref="C35 C44">
    <cfRule type="cellIs" dxfId="218" priority="322" operator="equal">
      <formula>0</formula>
    </cfRule>
  </conditionalFormatting>
  <conditionalFormatting sqref="O41 O49:O50">
    <cfRule type="cellIs" dxfId="217" priority="320" operator="equal">
      <formula>0</formula>
    </cfRule>
  </conditionalFormatting>
  <conditionalFormatting sqref="O38">
    <cfRule type="cellIs" dxfId="216" priority="319" operator="equal">
      <formula>0</formula>
    </cfRule>
  </conditionalFormatting>
  <conditionalFormatting sqref="R38:AC38">
    <cfRule type="expression" dxfId="215" priority="318">
      <formula>$AM38&lt;0</formula>
    </cfRule>
  </conditionalFormatting>
  <conditionalFormatting sqref="C38">
    <cfRule type="cellIs" dxfId="214" priority="317" operator="equal">
      <formula>0</formula>
    </cfRule>
  </conditionalFormatting>
  <conditionalFormatting sqref="O45">
    <cfRule type="cellIs" dxfId="213" priority="316" operator="equal">
      <formula>0</formula>
    </cfRule>
  </conditionalFormatting>
  <conditionalFormatting sqref="R45:AC45">
    <cfRule type="expression" dxfId="212" priority="313">
      <formula>$AM45&lt;0</formula>
    </cfRule>
  </conditionalFormatting>
  <conditionalFormatting sqref="C45">
    <cfRule type="cellIs" dxfId="211" priority="311" operator="equal">
      <formula>0</formula>
    </cfRule>
  </conditionalFormatting>
  <conditionalFormatting sqref="J46">
    <cfRule type="cellIs" dxfId="210" priority="308" operator="equal">
      <formula>"TN"</formula>
    </cfRule>
    <cfRule type="cellIs" dxfId="209" priority="309" operator="equal">
      <formula>"VĐ"</formula>
    </cfRule>
    <cfRule type="cellIs" dxfId="208" priority="310" operator="equal">
      <formula>"TH"</formula>
    </cfRule>
  </conditionalFormatting>
  <conditionalFormatting sqref="C46">
    <cfRule type="cellIs" dxfId="207" priority="307" operator="equal">
      <formula>0</formula>
    </cfRule>
  </conditionalFormatting>
  <conditionalFormatting sqref="R49:AC50">
    <cfRule type="expression" dxfId="206" priority="304">
      <formula>$AM49&lt;0</formula>
    </cfRule>
  </conditionalFormatting>
  <conditionalFormatting sqref="J50">
    <cfRule type="cellIs" dxfId="205" priority="303" operator="equal">
      <formula>"TN"</formula>
    </cfRule>
    <cfRule type="cellIs" dxfId="204" priority="305" operator="equal">
      <formula>"VĐ"</formula>
    </cfRule>
    <cfRule type="cellIs" dxfId="203" priority="306" operator="equal">
      <formula>"TH"</formula>
    </cfRule>
  </conditionalFormatting>
  <conditionalFormatting sqref="C49:C50">
    <cfRule type="cellIs" dxfId="202" priority="302" operator="equal">
      <formula>0</formula>
    </cfRule>
  </conditionalFormatting>
  <conditionalFormatting sqref="N50">
    <cfRule type="cellIs" dxfId="201" priority="298" operator="equal">
      <formula>4</formula>
    </cfRule>
    <cfRule type="cellIs" dxfId="200" priority="299" operator="equal">
      <formula>3</formula>
    </cfRule>
    <cfRule type="cellIs" dxfId="199" priority="300" operator="equal">
      <formula>2</formula>
    </cfRule>
    <cfRule type="cellIs" dxfId="198" priority="301" operator="equal">
      <formula>1</formula>
    </cfRule>
  </conditionalFormatting>
  <conditionalFormatting sqref="K36 C36 O36">
    <cfRule type="cellIs" dxfId="197" priority="292" operator="equal">
      <formula>0</formula>
    </cfRule>
  </conditionalFormatting>
  <conditionalFormatting sqref="R36:AC36">
    <cfRule type="expression" dxfId="196" priority="291">
      <formula>$AM36&lt;0</formula>
    </cfRule>
  </conditionalFormatting>
  <conditionalFormatting sqref="K34 O34 O36 O38 O40 O42 O44 O46 O50">
    <cfRule type="cellIs" dxfId="195" priority="290" operator="equal">
      <formula>0</formula>
    </cfRule>
  </conditionalFormatting>
  <conditionalFormatting sqref="R34:AC34">
    <cfRule type="expression" dxfId="194" priority="289">
      <formula>$AM34&lt;0</formula>
    </cfRule>
  </conditionalFormatting>
  <conditionalFormatting sqref="C34">
    <cfRule type="cellIs" dxfId="193" priority="288" operator="equal">
      <formula>0</formula>
    </cfRule>
  </conditionalFormatting>
  <conditionalFormatting sqref="J34:J37">
    <cfRule type="cellIs" dxfId="192" priority="284" operator="equal">
      <formula>"VĐ"</formula>
    </cfRule>
    <cfRule type="cellIs" dxfId="191" priority="285" operator="equal">
      <formula>"TH"</formula>
    </cfRule>
  </conditionalFormatting>
  <conditionalFormatting sqref="J34:J37">
    <cfRule type="cellIs" dxfId="190" priority="283" operator="equal">
      <formula>"TN"</formula>
    </cfRule>
    <cfRule type="cellIs" dxfId="189" priority="286" operator="equal">
      <formula>"VĐ"</formula>
    </cfRule>
    <cfRule type="cellIs" dxfId="188" priority="287" operator="equal">
      <formula>"TH"</formula>
    </cfRule>
  </conditionalFormatting>
  <conditionalFormatting sqref="J49">
    <cfRule type="cellIs" dxfId="187" priority="280" operator="equal">
      <formula>"TN"</formula>
    </cfRule>
    <cfRule type="cellIs" dxfId="186" priority="281" operator="equal">
      <formula>"VĐ"</formula>
    </cfRule>
    <cfRule type="cellIs" dxfId="185" priority="282" operator="equal">
      <formula>"TH"</formula>
    </cfRule>
  </conditionalFormatting>
  <conditionalFormatting sqref="L44:L46 L49">
    <cfRule type="containsBlanks" dxfId="184" priority="279">
      <formula>LEN(TRIM(L44))=0</formula>
    </cfRule>
  </conditionalFormatting>
  <conditionalFormatting sqref="J38">
    <cfRule type="cellIs" dxfId="183" priority="276" operator="equal">
      <formula>"TN"</formula>
    </cfRule>
    <cfRule type="cellIs" dxfId="182" priority="277" operator="equal">
      <formula>"VĐ"</formula>
    </cfRule>
    <cfRule type="cellIs" dxfId="181" priority="278" operator="equal">
      <formula>"TH"</formula>
    </cfRule>
  </conditionalFormatting>
  <conditionalFormatting sqref="N49">
    <cfRule type="cellIs" dxfId="180" priority="267" operator="equal">
      <formula>4</formula>
    </cfRule>
    <cfRule type="cellIs" dxfId="179" priority="268" operator="equal">
      <formula>3</formula>
    </cfRule>
    <cfRule type="cellIs" dxfId="178" priority="269" operator="equal">
      <formula>2</formula>
    </cfRule>
    <cfRule type="cellIs" dxfId="177" priority="270" operator="equal">
      <formula>1</formula>
    </cfRule>
  </conditionalFormatting>
  <conditionalFormatting sqref="N33 N11:N23">
    <cfRule type="cellIs" dxfId="176" priority="178" operator="equal">
      <formula>4</formula>
    </cfRule>
    <cfRule type="cellIs" dxfId="175" priority="179" operator="equal">
      <formula>3</formula>
    </cfRule>
    <cfRule type="cellIs" dxfId="174" priority="180" operator="equal">
      <formula>2</formula>
    </cfRule>
    <cfRule type="cellIs" dxfId="173" priority="181" operator="equal">
      <formula>1</formula>
    </cfRule>
  </conditionalFormatting>
  <conditionalFormatting sqref="K12 O12 C14 K14 O14 O16:O17 C16:C20 O23 C33 O19:O21 P11:Q25 O33:Q33">
    <cfRule type="cellIs" dxfId="172" priority="177" operator="equal">
      <formula>0</formula>
    </cfRule>
  </conditionalFormatting>
  <conditionalFormatting sqref="L11:L20 L25 L33">
    <cfRule type="containsBlanks" dxfId="171" priority="176">
      <formula>LEN(TRIM(L11))=0</formula>
    </cfRule>
  </conditionalFormatting>
  <conditionalFormatting sqref="R23:AC23 R12:AC12 R14:AC14 R16:AC21">
    <cfRule type="expression" dxfId="170" priority="173">
      <formula>$AM12&lt;0</formula>
    </cfRule>
  </conditionalFormatting>
  <conditionalFormatting sqref="J16 J18:J22">
    <cfRule type="cellIs" dxfId="169" priority="172" operator="equal">
      <formula>"TN"</formula>
    </cfRule>
    <cfRule type="cellIs" dxfId="168" priority="174" operator="equal">
      <formula>"VĐ"</formula>
    </cfRule>
    <cfRule type="cellIs" dxfId="167" priority="175" operator="equal">
      <formula>"TH"</formula>
    </cfRule>
  </conditionalFormatting>
  <conditionalFormatting sqref="C12 C21">
    <cfRule type="cellIs" dxfId="166" priority="171" operator="equal">
      <formula>0</formula>
    </cfRule>
  </conditionalFormatting>
  <conditionalFormatting sqref="O18 O24:O25">
    <cfRule type="cellIs" dxfId="165" priority="169" operator="equal">
      <formula>0</formula>
    </cfRule>
  </conditionalFormatting>
  <conditionalFormatting sqref="O15">
    <cfRule type="cellIs" dxfId="164" priority="168" operator="equal">
      <formula>0</formula>
    </cfRule>
  </conditionalFormatting>
  <conditionalFormatting sqref="R15:AC15">
    <cfRule type="expression" dxfId="163" priority="167">
      <formula>$AM15&lt;0</formula>
    </cfRule>
  </conditionalFormatting>
  <conditionalFormatting sqref="C15">
    <cfRule type="cellIs" dxfId="162" priority="166" operator="equal">
      <formula>0</formula>
    </cfRule>
  </conditionalFormatting>
  <conditionalFormatting sqref="O22">
    <cfRule type="cellIs" dxfId="161" priority="165" operator="equal">
      <formula>0</formula>
    </cfRule>
  </conditionalFormatting>
  <conditionalFormatting sqref="R22:AC22">
    <cfRule type="expression" dxfId="160" priority="162">
      <formula>$AM22&lt;0</formula>
    </cfRule>
  </conditionalFormatting>
  <conditionalFormatting sqref="C22">
    <cfRule type="cellIs" dxfId="159" priority="160" operator="equal">
      <formula>0</formula>
    </cfRule>
  </conditionalFormatting>
  <conditionalFormatting sqref="J23">
    <cfRule type="cellIs" dxfId="158" priority="157" operator="equal">
      <formula>"TN"</formula>
    </cfRule>
    <cfRule type="cellIs" dxfId="157" priority="158" operator="equal">
      <formula>"VĐ"</formula>
    </cfRule>
    <cfRule type="cellIs" dxfId="156" priority="159" operator="equal">
      <formula>"TH"</formula>
    </cfRule>
  </conditionalFormatting>
  <conditionalFormatting sqref="C23">
    <cfRule type="cellIs" dxfId="155" priority="156" operator="equal">
      <formula>0</formula>
    </cfRule>
  </conditionalFormatting>
  <conditionalFormatting sqref="R24:AC25">
    <cfRule type="expression" dxfId="154" priority="153">
      <formula>$AM24&lt;0</formula>
    </cfRule>
  </conditionalFormatting>
  <conditionalFormatting sqref="J25">
    <cfRule type="cellIs" dxfId="153" priority="152" operator="equal">
      <formula>"TN"</formula>
    </cfRule>
    <cfRule type="cellIs" dxfId="152" priority="154" operator="equal">
      <formula>"VĐ"</formula>
    </cfRule>
    <cfRule type="cellIs" dxfId="151" priority="155" operator="equal">
      <formula>"TH"</formula>
    </cfRule>
  </conditionalFormatting>
  <conditionalFormatting sqref="C24:C25">
    <cfRule type="cellIs" dxfId="150" priority="151" operator="equal">
      <formula>0</formula>
    </cfRule>
  </conditionalFormatting>
  <conditionalFormatting sqref="N25">
    <cfRule type="cellIs" dxfId="149" priority="147" operator="equal">
      <formula>4</formula>
    </cfRule>
    <cfRule type="cellIs" dxfId="148" priority="148" operator="equal">
      <formula>3</formula>
    </cfRule>
    <cfRule type="cellIs" dxfId="147" priority="149" operator="equal">
      <formula>2</formula>
    </cfRule>
    <cfRule type="cellIs" dxfId="146" priority="150" operator="equal">
      <formula>1</formula>
    </cfRule>
  </conditionalFormatting>
  <conditionalFormatting sqref="R33:AC33">
    <cfRule type="expression" dxfId="145" priority="143">
      <formula>$AM33&lt;0</formula>
    </cfRule>
  </conditionalFormatting>
  <conditionalFormatting sqref="J33">
    <cfRule type="cellIs" dxfId="144" priority="142" operator="equal">
      <formula>"TN"</formula>
    </cfRule>
    <cfRule type="cellIs" dxfId="143" priority="144" operator="equal">
      <formula>"VĐ"</formula>
    </cfRule>
    <cfRule type="cellIs" dxfId="142" priority="145" operator="equal">
      <formula>"TH"</formula>
    </cfRule>
  </conditionalFormatting>
  <conditionalFormatting sqref="K13 C13 O13">
    <cfRule type="cellIs" dxfId="141" priority="141" operator="equal">
      <formula>0</formula>
    </cfRule>
  </conditionalFormatting>
  <conditionalFormatting sqref="R13:AC13">
    <cfRule type="expression" dxfId="140" priority="140">
      <formula>$AM13&lt;0</formula>
    </cfRule>
  </conditionalFormatting>
  <conditionalFormatting sqref="K11 O11 O13 O15 O17 O19 O21 O23 O25 O33">
    <cfRule type="cellIs" dxfId="139" priority="139" operator="equal">
      <formula>0</formula>
    </cfRule>
  </conditionalFormatting>
  <conditionalFormatting sqref="R11:AC11">
    <cfRule type="expression" dxfId="138" priority="138">
      <formula>$AM11&lt;0</formula>
    </cfRule>
  </conditionalFormatting>
  <conditionalFormatting sqref="C11">
    <cfRule type="cellIs" dxfId="137" priority="137" operator="equal">
      <formula>0</formula>
    </cfRule>
  </conditionalFormatting>
  <conditionalFormatting sqref="J11:J14">
    <cfRule type="cellIs" dxfId="136" priority="133" operator="equal">
      <formula>"VĐ"</formula>
    </cfRule>
    <cfRule type="cellIs" dxfId="135" priority="134" operator="equal">
      <formula>"TH"</formula>
    </cfRule>
  </conditionalFormatting>
  <conditionalFormatting sqref="J11:J14">
    <cfRule type="cellIs" dxfId="134" priority="132" operator="equal">
      <formula>"TN"</formula>
    </cfRule>
    <cfRule type="cellIs" dxfId="133" priority="135" operator="equal">
      <formula>"VĐ"</formula>
    </cfRule>
    <cfRule type="cellIs" dxfId="132" priority="136" operator="equal">
      <formula>"TH"</formula>
    </cfRule>
  </conditionalFormatting>
  <conditionalFormatting sqref="J24">
    <cfRule type="cellIs" dxfId="131" priority="129" operator="equal">
      <formula>"TN"</formula>
    </cfRule>
    <cfRule type="cellIs" dxfId="130" priority="130" operator="equal">
      <formula>"VĐ"</formula>
    </cfRule>
    <cfRule type="cellIs" dxfId="129" priority="131" operator="equal">
      <formula>"TH"</formula>
    </cfRule>
  </conditionalFormatting>
  <conditionalFormatting sqref="L21:L24">
    <cfRule type="containsBlanks" dxfId="128" priority="128">
      <formula>LEN(TRIM(L21))=0</formula>
    </cfRule>
  </conditionalFormatting>
  <conditionalFormatting sqref="J15">
    <cfRule type="cellIs" dxfId="127" priority="125" operator="equal">
      <formula>"TN"</formula>
    </cfRule>
    <cfRule type="cellIs" dxfId="126" priority="126" operator="equal">
      <formula>"VĐ"</formula>
    </cfRule>
    <cfRule type="cellIs" dxfId="125" priority="127" operator="equal">
      <formula>"TH"</formula>
    </cfRule>
  </conditionalFormatting>
  <conditionalFormatting sqref="J17">
    <cfRule type="cellIs" dxfId="124" priority="121" operator="equal">
      <formula>"VĐ"</formula>
    </cfRule>
    <cfRule type="cellIs" dxfId="123" priority="122" operator="equal">
      <formula>"TH"</formula>
    </cfRule>
  </conditionalFormatting>
  <conditionalFormatting sqref="J17">
    <cfRule type="cellIs" dxfId="122" priority="120" operator="equal">
      <formula>"TN"</formula>
    </cfRule>
    <cfRule type="cellIs" dxfId="121" priority="123" operator="equal">
      <formula>"VĐ"</formula>
    </cfRule>
    <cfRule type="cellIs" dxfId="120" priority="124" operator="equal">
      <formula>"TH"</formula>
    </cfRule>
  </conditionalFormatting>
  <conditionalFormatting sqref="N24">
    <cfRule type="cellIs" dxfId="119" priority="116" operator="equal">
      <formula>4</formula>
    </cfRule>
    <cfRule type="cellIs" dxfId="118" priority="117" operator="equal">
      <formula>3</formula>
    </cfRule>
    <cfRule type="cellIs" dxfId="117" priority="118" operator="equal">
      <formula>2</formula>
    </cfRule>
    <cfRule type="cellIs" dxfId="116" priority="119" operator="equal">
      <formula>1</formula>
    </cfRule>
  </conditionalFormatting>
  <conditionalFormatting sqref="N32">
    <cfRule type="cellIs" dxfId="115" priority="111" operator="equal">
      <formula>4</formula>
    </cfRule>
    <cfRule type="cellIs" dxfId="114" priority="112" operator="equal">
      <formula>3</formula>
    </cfRule>
    <cfRule type="cellIs" dxfId="113" priority="113" operator="equal">
      <formula>2</formula>
    </cfRule>
    <cfRule type="cellIs" dxfId="112" priority="114" operator="equal">
      <formula>1</formula>
    </cfRule>
  </conditionalFormatting>
  <conditionalFormatting sqref="C32 O32:Q32">
    <cfRule type="cellIs" dxfId="111" priority="110" operator="equal">
      <formula>0</formula>
    </cfRule>
  </conditionalFormatting>
  <conditionalFormatting sqref="L32">
    <cfRule type="containsBlanks" dxfId="110" priority="109">
      <formula>LEN(TRIM(L32))=0</formula>
    </cfRule>
  </conditionalFormatting>
  <conditionalFormatting sqref="R32:AC32">
    <cfRule type="expression" dxfId="109" priority="105">
      <formula>$AM32&lt;0</formula>
    </cfRule>
  </conditionalFormatting>
  <conditionalFormatting sqref="J32">
    <cfRule type="cellIs" dxfId="108" priority="104" operator="equal">
      <formula>"TN"</formula>
    </cfRule>
    <cfRule type="cellIs" dxfId="107" priority="106" operator="equal">
      <formula>"VĐ"</formula>
    </cfRule>
    <cfRule type="cellIs" dxfId="106" priority="107" operator="equal">
      <formula>"TH"</formula>
    </cfRule>
  </conditionalFormatting>
  <conditionalFormatting sqref="O32">
    <cfRule type="cellIs" dxfId="105" priority="103" operator="equal">
      <formula>0</formula>
    </cfRule>
  </conditionalFormatting>
  <conditionalFormatting sqref="N31">
    <cfRule type="cellIs" dxfId="104" priority="99" operator="equal">
      <formula>4</formula>
    </cfRule>
    <cfRule type="cellIs" dxfId="103" priority="100" operator="equal">
      <formula>3</formula>
    </cfRule>
    <cfRule type="cellIs" dxfId="102" priority="101" operator="equal">
      <formula>2</formula>
    </cfRule>
    <cfRule type="cellIs" dxfId="101" priority="102" operator="equal">
      <formula>1</formula>
    </cfRule>
  </conditionalFormatting>
  <conditionalFormatting sqref="C31 O31:Q31">
    <cfRule type="cellIs" dxfId="100" priority="98" operator="equal">
      <formula>0</formula>
    </cfRule>
  </conditionalFormatting>
  <conditionalFormatting sqref="L31">
    <cfRule type="containsBlanks" dxfId="99" priority="97">
      <formula>LEN(TRIM(L31))=0</formula>
    </cfRule>
  </conditionalFormatting>
  <conditionalFormatting sqref="R31:AC31">
    <cfRule type="expression" dxfId="98" priority="93">
      <formula>$AM31&lt;0</formula>
    </cfRule>
  </conditionalFormatting>
  <conditionalFormatting sqref="J31">
    <cfRule type="cellIs" dxfId="97" priority="92" operator="equal">
      <formula>"TN"</formula>
    </cfRule>
    <cfRule type="cellIs" dxfId="96" priority="94" operator="equal">
      <formula>"VĐ"</formula>
    </cfRule>
    <cfRule type="cellIs" dxfId="95" priority="95" operator="equal">
      <formula>"TH"</formula>
    </cfRule>
  </conditionalFormatting>
  <conditionalFormatting sqref="O31">
    <cfRule type="cellIs" dxfId="94" priority="91" operator="equal">
      <formula>0</formula>
    </cfRule>
  </conditionalFormatting>
  <conditionalFormatting sqref="N30">
    <cfRule type="cellIs" dxfId="93" priority="87" operator="equal">
      <formula>4</formula>
    </cfRule>
    <cfRule type="cellIs" dxfId="92" priority="88" operator="equal">
      <formula>3</formula>
    </cfRule>
    <cfRule type="cellIs" dxfId="91" priority="89" operator="equal">
      <formula>2</formula>
    </cfRule>
    <cfRule type="cellIs" dxfId="90" priority="90" operator="equal">
      <formula>1</formula>
    </cfRule>
  </conditionalFormatting>
  <conditionalFormatting sqref="C30 O30:Q30">
    <cfRule type="cellIs" dxfId="89" priority="86" operator="equal">
      <formula>0</formula>
    </cfRule>
  </conditionalFormatting>
  <conditionalFormatting sqref="L30">
    <cfRule type="containsBlanks" dxfId="88" priority="85">
      <formula>LEN(TRIM(L30))=0</formula>
    </cfRule>
  </conditionalFormatting>
  <conditionalFormatting sqref="R30:AC30">
    <cfRule type="expression" dxfId="87" priority="81">
      <formula>$AM30&lt;0</formula>
    </cfRule>
  </conditionalFormatting>
  <conditionalFormatting sqref="J30">
    <cfRule type="cellIs" dxfId="86" priority="80" operator="equal">
      <formula>"TN"</formula>
    </cfRule>
    <cfRule type="cellIs" dxfId="85" priority="82" operator="equal">
      <formula>"VĐ"</formula>
    </cfRule>
    <cfRule type="cellIs" dxfId="84" priority="83" operator="equal">
      <formula>"TH"</formula>
    </cfRule>
  </conditionalFormatting>
  <conditionalFormatting sqref="O30">
    <cfRule type="cellIs" dxfId="83" priority="79" operator="equal">
      <formula>0</formula>
    </cfRule>
  </conditionalFormatting>
  <conditionalFormatting sqref="N29">
    <cfRule type="cellIs" dxfId="82" priority="75" operator="equal">
      <formula>4</formula>
    </cfRule>
    <cfRule type="cellIs" dxfId="81" priority="76" operator="equal">
      <formula>3</formula>
    </cfRule>
    <cfRule type="cellIs" dxfId="80" priority="77" operator="equal">
      <formula>2</formula>
    </cfRule>
    <cfRule type="cellIs" dxfId="79" priority="78" operator="equal">
      <formula>1</formula>
    </cfRule>
  </conditionalFormatting>
  <conditionalFormatting sqref="C29 O29:Q29">
    <cfRule type="cellIs" dxfId="78" priority="74" operator="equal">
      <formula>0</formula>
    </cfRule>
  </conditionalFormatting>
  <conditionalFormatting sqref="L29">
    <cfRule type="containsBlanks" dxfId="77" priority="73">
      <formula>LEN(TRIM(L29))=0</formula>
    </cfRule>
  </conditionalFormatting>
  <conditionalFormatting sqref="R29:AC29">
    <cfRule type="expression" dxfId="76" priority="69">
      <formula>$AM29&lt;0</formula>
    </cfRule>
  </conditionalFormatting>
  <conditionalFormatting sqref="J29">
    <cfRule type="cellIs" dxfId="75" priority="68" operator="equal">
      <formula>"TN"</formula>
    </cfRule>
    <cfRule type="cellIs" dxfId="74" priority="70" operator="equal">
      <formula>"VĐ"</formula>
    </cfRule>
    <cfRule type="cellIs" dxfId="73" priority="71" operator="equal">
      <formula>"TH"</formula>
    </cfRule>
  </conditionalFormatting>
  <conditionalFormatting sqref="O29">
    <cfRule type="cellIs" dxfId="72" priority="67" operator="equal">
      <formula>0</formula>
    </cfRule>
  </conditionalFormatting>
  <conditionalFormatting sqref="N28">
    <cfRule type="cellIs" dxfId="71" priority="63" operator="equal">
      <formula>4</formula>
    </cfRule>
    <cfRule type="cellIs" dxfId="70" priority="64" operator="equal">
      <formula>3</formula>
    </cfRule>
    <cfRule type="cellIs" dxfId="69" priority="65" operator="equal">
      <formula>2</formula>
    </cfRule>
    <cfRule type="cellIs" dxfId="68" priority="66" operator="equal">
      <formula>1</formula>
    </cfRule>
  </conditionalFormatting>
  <conditionalFormatting sqref="C28 O28:Q28">
    <cfRule type="cellIs" dxfId="67" priority="62" operator="equal">
      <formula>0</formula>
    </cfRule>
  </conditionalFormatting>
  <conditionalFormatting sqref="L28">
    <cfRule type="containsBlanks" dxfId="66" priority="61">
      <formula>LEN(TRIM(L28))=0</formula>
    </cfRule>
  </conditionalFormatting>
  <conditionalFormatting sqref="R28:AC28">
    <cfRule type="expression" dxfId="65" priority="57">
      <formula>$AM28&lt;0</formula>
    </cfRule>
  </conditionalFormatting>
  <conditionalFormatting sqref="J28">
    <cfRule type="cellIs" dxfId="64" priority="56" operator="equal">
      <formula>"TN"</formula>
    </cfRule>
    <cfRule type="cellIs" dxfId="63" priority="58" operator="equal">
      <formula>"VĐ"</formula>
    </cfRule>
    <cfRule type="cellIs" dxfId="62" priority="59" operator="equal">
      <formula>"TH"</formula>
    </cfRule>
  </conditionalFormatting>
  <conditionalFormatting sqref="O28">
    <cfRule type="cellIs" dxfId="61" priority="55" operator="equal">
      <formula>0</formula>
    </cfRule>
  </conditionalFormatting>
  <conditionalFormatting sqref="N27">
    <cfRule type="cellIs" dxfId="60" priority="51" operator="equal">
      <formula>4</formula>
    </cfRule>
    <cfRule type="cellIs" dxfId="59" priority="52" operator="equal">
      <formula>3</formula>
    </cfRule>
    <cfRule type="cellIs" dxfId="58" priority="53" operator="equal">
      <formula>2</formula>
    </cfRule>
    <cfRule type="cellIs" dxfId="57" priority="54" operator="equal">
      <formula>1</formula>
    </cfRule>
  </conditionalFormatting>
  <conditionalFormatting sqref="C27 O27:Q27">
    <cfRule type="cellIs" dxfId="56" priority="50" operator="equal">
      <formula>0</formula>
    </cfRule>
  </conditionalFormatting>
  <conditionalFormatting sqref="L27">
    <cfRule type="containsBlanks" dxfId="55" priority="49">
      <formula>LEN(TRIM(L27))=0</formula>
    </cfRule>
  </conditionalFormatting>
  <conditionalFormatting sqref="R27:AC27">
    <cfRule type="expression" dxfId="54" priority="45">
      <formula>$AM27&lt;0</formula>
    </cfRule>
  </conditionalFormatting>
  <conditionalFormatting sqref="J27">
    <cfRule type="cellIs" dxfId="53" priority="44" operator="equal">
      <formula>"TN"</formula>
    </cfRule>
    <cfRule type="cellIs" dxfId="52" priority="46" operator="equal">
      <formula>"VĐ"</formula>
    </cfRule>
    <cfRule type="cellIs" dxfId="51" priority="47" operator="equal">
      <formula>"TH"</formula>
    </cfRule>
  </conditionalFormatting>
  <conditionalFormatting sqref="O27">
    <cfRule type="cellIs" dxfId="50" priority="43" operator="equal">
      <formula>0</formula>
    </cfRule>
  </conditionalFormatting>
  <conditionalFormatting sqref="N26">
    <cfRule type="cellIs" dxfId="49" priority="39" operator="equal">
      <formula>4</formula>
    </cfRule>
    <cfRule type="cellIs" dxfId="48" priority="40" operator="equal">
      <formula>3</formula>
    </cfRule>
    <cfRule type="cellIs" dxfId="47" priority="41" operator="equal">
      <formula>2</formula>
    </cfRule>
    <cfRule type="cellIs" dxfId="46" priority="42" operator="equal">
      <formula>1</formula>
    </cfRule>
  </conditionalFormatting>
  <conditionalFormatting sqref="C26 O26:Q26">
    <cfRule type="cellIs" dxfId="45" priority="38" operator="equal">
      <formula>0</formula>
    </cfRule>
  </conditionalFormatting>
  <conditionalFormatting sqref="L26">
    <cfRule type="containsBlanks" dxfId="44" priority="37">
      <formula>LEN(TRIM(L26))=0</formula>
    </cfRule>
  </conditionalFormatting>
  <conditionalFormatting sqref="R26:AC26">
    <cfRule type="expression" dxfId="43" priority="33">
      <formula>$AM26&lt;0</formula>
    </cfRule>
  </conditionalFormatting>
  <conditionalFormatting sqref="J26">
    <cfRule type="cellIs" dxfId="42" priority="32" operator="equal">
      <formula>"TN"</formula>
    </cfRule>
    <cfRule type="cellIs" dxfId="41" priority="34" operator="equal">
      <formula>"VĐ"</formula>
    </cfRule>
    <cfRule type="cellIs" dxfId="40" priority="35" operator="equal">
      <formula>"TH"</formula>
    </cfRule>
  </conditionalFormatting>
  <conditionalFormatting sqref="O26">
    <cfRule type="cellIs" dxfId="39" priority="31" operator="equal">
      <formula>0</formula>
    </cfRule>
  </conditionalFormatting>
  <conditionalFormatting sqref="P47:Q48">
    <cfRule type="cellIs" dxfId="38" priority="29" operator="equal">
      <formula>0</formula>
    </cfRule>
  </conditionalFormatting>
  <conditionalFormatting sqref="L48">
    <cfRule type="containsBlanks" dxfId="37" priority="28">
      <formula>LEN(TRIM(L48))=0</formula>
    </cfRule>
  </conditionalFormatting>
  <conditionalFormatting sqref="O47:O48">
    <cfRule type="cellIs" dxfId="36" priority="27" operator="equal">
      <formula>0</formula>
    </cfRule>
  </conditionalFormatting>
  <conditionalFormatting sqref="R47:AC48">
    <cfRule type="expression" dxfId="35" priority="24">
      <formula>$AM47&lt;0</formula>
    </cfRule>
  </conditionalFormatting>
  <conditionalFormatting sqref="C47:C48">
    <cfRule type="cellIs" dxfId="34" priority="22" operator="equal">
      <formula>0</formula>
    </cfRule>
  </conditionalFormatting>
  <conditionalFormatting sqref="N48">
    <cfRule type="cellIs" dxfId="33" priority="18" operator="equal">
      <formula>4</formula>
    </cfRule>
    <cfRule type="cellIs" dxfId="32" priority="19" operator="equal">
      <formula>3</formula>
    </cfRule>
    <cfRule type="cellIs" dxfId="31" priority="20" operator="equal">
      <formula>2</formula>
    </cfRule>
    <cfRule type="cellIs" dxfId="30" priority="21" operator="equal">
      <formula>1</formula>
    </cfRule>
  </conditionalFormatting>
  <conditionalFormatting sqref="O48">
    <cfRule type="cellIs" dxfId="29" priority="16" operator="equal">
      <formula>0</formula>
    </cfRule>
  </conditionalFormatting>
  <conditionalFormatting sqref="J47">
    <cfRule type="cellIs" dxfId="28" priority="13" operator="equal">
      <formula>"TN"</formula>
    </cfRule>
    <cfRule type="cellIs" dxfId="27" priority="14" operator="equal">
      <formula>"VĐ"</formula>
    </cfRule>
    <cfRule type="cellIs" dxfId="26" priority="15" operator="equal">
      <formula>"TH"</formula>
    </cfRule>
  </conditionalFormatting>
  <conditionalFormatting sqref="L47">
    <cfRule type="containsBlanks" dxfId="25" priority="12">
      <formula>LEN(TRIM(L47))=0</formula>
    </cfRule>
  </conditionalFormatting>
  <conditionalFormatting sqref="N47">
    <cfRule type="cellIs" dxfId="24" priority="8" operator="equal">
      <formula>4</formula>
    </cfRule>
    <cfRule type="cellIs" dxfId="23" priority="9" operator="equal">
      <formula>3</formula>
    </cfRule>
    <cfRule type="cellIs" dxfId="22" priority="10" operator="equal">
      <formula>2</formula>
    </cfRule>
    <cfRule type="cellIs" dxfId="21" priority="11" operator="equal">
      <formula>1</formula>
    </cfRule>
  </conditionalFormatting>
  <conditionalFormatting sqref="J43:J45">
    <cfRule type="cellIs" dxfId="20" priority="4" operator="equal">
      <formula>"TN"</formula>
    </cfRule>
    <cfRule type="cellIs" dxfId="19" priority="5" operator="equal">
      <formula>"VĐ"</formula>
    </cfRule>
    <cfRule type="cellIs" dxfId="18" priority="6" operator="equal">
      <formula>"TH"</formula>
    </cfRule>
  </conditionalFormatting>
  <conditionalFormatting sqref="J48">
    <cfRule type="cellIs" dxfId="17" priority="1" operator="equal">
      <formula>"TN"</formula>
    </cfRule>
    <cfRule type="cellIs" dxfId="16" priority="2" operator="equal">
      <formula>"VĐ"</formula>
    </cfRule>
    <cfRule type="cellIs" dxfId="15" priority="3" operator="equal">
      <formula>"TH"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rowBreaks count="1" manualBreakCount="1">
    <brk id="39" min="4" max="45" man="1"/>
  </rowBreaks>
  <colBreaks count="1" manualBreakCount="1">
    <brk id="33" max="46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1" id="{C8C25646-ABDE-4C58-8B4C-2CDE4C0B69DC}">
            <xm:f>COUNTIF('C:\Users\Administrator\Documents\BANG TONG HOP\[14.11.xlsx]NOTE'!#REF!,$N34)=0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N34:N46</xm:sqref>
        </x14:conditionalFormatting>
        <x14:conditionalFormatting xmlns:xm="http://schemas.microsoft.com/office/excel/2006/main">
          <x14:cfRule type="expression" priority="297" id="{5745F683-8ED4-43CA-A785-4D3DB9FBBB71}">
            <xm:f>COUNTIF('C:\Users\Administrator\Documents\BANG TONG HOP\[14.11.xlsx]NOTE'!#REF!,$N50)=0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N50</xm:sqref>
        </x14:conditionalFormatting>
        <x14:conditionalFormatting xmlns:xm="http://schemas.microsoft.com/office/excel/2006/main">
          <x14:cfRule type="expression" priority="266" id="{675EBE4C-A140-4AF4-8E24-15C1399359E2}">
            <xm:f>COUNTIF('C:\Users\Administrator\Documents\BANG TONG HOP\[14.11.xlsx]NOTE'!#REF!,$N49)=0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170" id="{2AE0C2C8-2225-4688-8B89-8D6DF97484F3}">
            <xm:f>COUNTIF('C:\Users\Administrator\Documents\BANG TONG HOP\[14.11.xlsx]NOTE'!#REF!,$N11)=0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N33 N11:N23</xm:sqref>
        </x14:conditionalFormatting>
        <x14:conditionalFormatting xmlns:xm="http://schemas.microsoft.com/office/excel/2006/main">
          <x14:cfRule type="expression" priority="146" id="{24429189-C73B-40A6-A7A4-653806FB0B4C}">
            <xm:f>COUNTIF('C:\Users\Administrator\Documents\BANG TONG HOP\[14.11.xlsx]NOTE'!#REF!,$N25)=0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115" id="{4D95324C-79C0-46AB-9F86-4784F7EC68E6}">
            <xm:f>COUNTIF('C:\Users\Administrator\Documents\BANG TONG HOP\[14.11.xlsx]NOTE'!#REF!,$N24)=0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108" id="{6246A5F8-EA7F-498F-9C3C-79B16387BBF1}">
            <xm:f>COUNTIF('C:\Users\Administrator\Documents\BANG TONG HOP\[14.11.xlsx]NOTE'!#REF!,$N32)=0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expression" priority="96" id="{85AFD774-2D8D-4D4A-A376-9B2ED7AA0E9B}">
            <xm:f>COUNTIF('C:\Users\Administrator\Documents\BANG TONG HOP\[14.11.xlsx]NOTE'!#REF!,$N31)=0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N31</xm:sqref>
        </x14:conditionalFormatting>
        <x14:conditionalFormatting xmlns:xm="http://schemas.microsoft.com/office/excel/2006/main">
          <x14:cfRule type="expression" priority="84" id="{E4E275CD-92C0-4C3D-8557-6AD6D6CD98E4}">
            <xm:f>COUNTIF('C:\Users\Administrator\Documents\BANG TONG HOP\[14.11.xlsx]NOTE'!#REF!,$N30)=0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72" id="{AAB30E38-31E1-4A98-8BC2-23EB1BF83FB8}">
            <xm:f>COUNTIF('C:\Users\Administrator\Documents\BANG TONG HOP\[14.11.xlsx]NOTE'!#REF!,$N29)=0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60" id="{C198C428-6DB8-473C-B873-1B65A85B4AB9}">
            <xm:f>COUNTIF('C:\Users\Administrator\Documents\BANG TONG HOP\[14.11.xlsx]NOTE'!#REF!,$N28)=0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48" id="{D582DA3F-54A6-4D37-B0B6-DDFEDEB32AAF}">
            <xm:f>COUNTIF('C:\Users\Administrator\Documents\BANG TONG HOP\[14.11.xlsx]NOTE'!#REF!,$N27)=0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expression" priority="36" id="{6606B8E3-7620-4172-A591-9FB9B78A6066}">
            <xm:f>COUNTIF('C:\Users\Administrator\Documents\BANG TONG HOP\[14.11.xlsx]NOTE'!#REF!,$N26)=0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N26</xm:sqref>
        </x14:conditionalFormatting>
        <x14:conditionalFormatting xmlns:xm="http://schemas.microsoft.com/office/excel/2006/main">
          <x14:cfRule type="expression" priority="17" id="{FB4025F3-7065-4EB3-9CEA-88C3E87BF6F0}">
            <xm:f>COUNTIF('C:\Users\Administrator\Documents\BANG TONG HOP\[14.11.xlsx]NOTE'!#REF!,$N48)=0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7" id="{796143AD-71D6-4FE4-A4C3-5C109BD7844B}">
            <xm:f>COUNTIF('C:\Users\Administrator\Documents\BANG TONG HOP\[14.11.xlsx]NOTE'!#REF!,$N47)=0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V1-KP8.1</vt:lpstr>
      <vt:lpstr>'V1-KP8.1'!Print_Area</vt:lpstr>
      <vt:lpstr>'V1-KP8.1'!Print_Titles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TrieuDinhManh</cp:lastModifiedBy>
  <cp:lastPrinted>2024-03-11T02:13:57Z</cp:lastPrinted>
  <dcterms:created xsi:type="dcterms:W3CDTF">2023-11-08T09:19:09Z</dcterms:created>
  <dcterms:modified xsi:type="dcterms:W3CDTF">2024-03-15T04:31:44Z</dcterms:modified>
</cp:coreProperties>
</file>